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19200" windowHeight="10335" firstSheet="2" activeTab="2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  <sheet name="ДИ" sheetId="27" state="hidden" r:id="rId5"/>
  </sheets>
  <definedNames>
    <definedName name="_xlnm.Print_Area" localSheetId="2">АнализКл!$B$7:$J$35</definedName>
    <definedName name="_xlnm.Print_Area" localSheetId="3">АнализОО!$A$7:$K$41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>#REF!</definedName>
  </definedNames>
  <calcPr calcId="124519"/>
  <fileRecoveryPr repairLoad="1"/>
</workbook>
</file>

<file path=xl/calcChain.xml><?xml version="1.0" encoding="utf-8"?>
<calcChain xmlns="http://schemas.openxmlformats.org/spreadsheetml/2006/main">
  <c r="G34" i="26"/>
  <c r="F34"/>
  <c r="G33"/>
  <c r="F33"/>
  <c r="G32"/>
  <c r="F32"/>
  <c r="G31"/>
  <c r="F31"/>
  <c r="C29"/>
  <c r="B31"/>
  <c r="I31" s="1"/>
  <c r="H31" s="1"/>
  <c r="B32"/>
  <c r="I32" s="1"/>
  <c r="H32" s="1"/>
  <c r="B33"/>
  <c r="I33" s="1"/>
  <c r="H33" s="1"/>
  <c r="B34"/>
  <c r="I34" s="1"/>
  <c r="H34" s="1"/>
  <c r="G30"/>
  <c r="F30"/>
  <c r="G29"/>
  <c r="F29"/>
  <c r="E29"/>
  <c r="D29"/>
  <c r="G28"/>
  <c r="F28"/>
  <c r="G27"/>
  <c r="F27"/>
  <c r="G26"/>
  <c r="F26"/>
  <c r="C20"/>
  <c r="B26"/>
  <c r="B27"/>
  <c r="B28"/>
  <c r="B29"/>
  <c r="I29" s="1"/>
  <c r="H29" s="1"/>
  <c r="B30"/>
  <c r="I30" s="1"/>
  <c r="H30" s="1"/>
  <c r="C13"/>
  <c r="AC4"/>
  <c r="AD4"/>
  <c r="AE4"/>
  <c r="AF4"/>
  <c r="AC5"/>
  <c r="AD5"/>
  <c r="AE5"/>
  <c r="AF5"/>
  <c r="AC6"/>
  <c r="AD6"/>
  <c r="AE6"/>
  <c r="AF6"/>
  <c r="I34" i="25"/>
  <c r="H34" s="1"/>
  <c r="I33"/>
  <c r="H33" s="1"/>
  <c r="I32"/>
  <c r="H32" s="1"/>
  <c r="I31"/>
  <c r="H31" s="1"/>
  <c r="I30"/>
  <c r="H30" s="1"/>
  <c r="I29"/>
  <c r="H29" s="1"/>
  <c r="I28"/>
  <c r="H28" s="1"/>
  <c r="I27"/>
  <c r="H27" s="1"/>
  <c r="I26"/>
  <c r="H26" s="1"/>
  <c r="C11" i="26" l="1"/>
  <c r="D11"/>
  <c r="E11"/>
  <c r="F11"/>
  <c r="G11"/>
  <c r="C12"/>
  <c r="D12"/>
  <c r="E12"/>
  <c r="F12"/>
  <c r="G12"/>
  <c r="D13"/>
  <c r="E13"/>
  <c r="F13"/>
  <c r="G13"/>
  <c r="F14"/>
  <c r="G14"/>
  <c r="F15"/>
  <c r="G15"/>
  <c r="F16"/>
  <c r="G16"/>
  <c r="F17"/>
  <c r="G17"/>
  <c r="F18"/>
  <c r="G18"/>
  <c r="F19"/>
  <c r="G19"/>
  <c r="D20"/>
  <c r="E20"/>
  <c r="F20"/>
  <c r="G20"/>
  <c r="F21"/>
  <c r="G21"/>
  <c r="F22"/>
  <c r="G22"/>
  <c r="F23"/>
  <c r="G23"/>
  <c r="F24"/>
  <c r="G24"/>
  <c r="F25"/>
  <c r="G25"/>
  <c r="B12"/>
  <c r="I12" s="1"/>
  <c r="B13"/>
  <c r="B14"/>
  <c r="I14" s="1"/>
  <c r="B15"/>
  <c r="I15" s="1"/>
  <c r="B16"/>
  <c r="B17"/>
  <c r="B18"/>
  <c r="B19"/>
  <c r="B20"/>
  <c r="B21"/>
  <c r="B22"/>
  <c r="B23"/>
  <c r="B24"/>
  <c r="B25"/>
  <c r="B11"/>
  <c r="I11" s="1"/>
  <c r="I13" l="1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C5"/>
  <c r="X4"/>
  <c r="X6" s="1"/>
  <c r="I26" s="1"/>
  <c r="H26" s="1"/>
  <c r="Y4"/>
  <c r="Y6" s="1"/>
  <c r="I27" s="1"/>
  <c r="H27" s="1"/>
  <c r="Z4"/>
  <c r="AA4"/>
  <c r="AA6" s="1"/>
  <c r="AB4"/>
  <c r="AB6" s="1"/>
  <c r="Z6"/>
  <c r="I28" s="1"/>
  <c r="H28" s="1"/>
  <c r="I25" i="25"/>
  <c r="I24"/>
  <c r="I23" l="1"/>
  <c r="H24"/>
  <c r="H23" l="1"/>
  <c r="D4" i="26" l="1"/>
  <c r="D6" s="1"/>
  <c r="E4"/>
  <c r="E6" s="1"/>
  <c r="F4"/>
  <c r="F6" s="1"/>
  <c r="G4"/>
  <c r="G6" s="1"/>
  <c r="H4"/>
  <c r="H6" s="1"/>
  <c r="I4"/>
  <c r="I6" s="1"/>
  <c r="J4"/>
  <c r="J6" s="1"/>
  <c r="K4"/>
  <c r="K6" s="1"/>
  <c r="L4"/>
  <c r="L6" s="1"/>
  <c r="M4"/>
  <c r="M6" s="1"/>
  <c r="N4"/>
  <c r="N6" s="1"/>
  <c r="I16" s="1"/>
  <c r="O4"/>
  <c r="O6" s="1"/>
  <c r="I17" s="1"/>
  <c r="P4"/>
  <c r="P6" s="1"/>
  <c r="I18" s="1"/>
  <c r="Q4"/>
  <c r="Q6" s="1"/>
  <c r="I19" s="1"/>
  <c r="R4"/>
  <c r="R6" s="1"/>
  <c r="I20" s="1"/>
  <c r="S4"/>
  <c r="S6" s="1"/>
  <c r="I21" s="1"/>
  <c r="T4"/>
  <c r="T6" s="1"/>
  <c r="I22" s="1"/>
  <c r="U4"/>
  <c r="U6" s="1"/>
  <c r="I23" s="1"/>
  <c r="V4"/>
  <c r="V6" s="1"/>
  <c r="I24" s="1"/>
  <c r="W4"/>
  <c r="W6" s="1"/>
  <c r="I25" s="1"/>
  <c r="I18" i="25"/>
  <c r="H18" s="1"/>
  <c r="I19"/>
  <c r="H19" s="1"/>
  <c r="I20"/>
  <c r="H20" s="1"/>
  <c r="I21"/>
  <c r="H21" s="1"/>
  <c r="I22"/>
  <c r="H25"/>
  <c r="H22" l="1"/>
  <c r="H23" i="26" l="1"/>
  <c r="H24"/>
  <c r="H25"/>
  <c r="H22"/>
  <c r="H21"/>
  <c r="H20"/>
  <c r="H19"/>
  <c r="H18"/>
  <c r="H17"/>
  <c r="H16"/>
  <c r="H15"/>
  <c r="H14"/>
  <c r="H13"/>
  <c r="H12"/>
  <c r="C4"/>
  <c r="C6" s="1"/>
  <c r="H11" s="1"/>
  <c r="I17" i="25" l="1"/>
  <c r="H17" s="1"/>
  <c r="I16"/>
  <c r="H16" s="1"/>
  <c r="I15"/>
  <c r="H15" s="1"/>
  <c r="I14"/>
  <c r="H14" s="1"/>
  <c r="I13"/>
  <c r="H13" s="1"/>
  <c r="I12"/>
  <c r="H12" s="1"/>
  <c r="I11"/>
  <c r="H11" s="1"/>
  <c r="F9" i="26" l="1"/>
  <c r="F9" i="25"/>
  <c r="J29" i="26" l="1"/>
  <c r="J26"/>
  <c r="J30"/>
  <c r="J28"/>
  <c r="J31"/>
  <c r="J27"/>
  <c r="J34"/>
  <c r="J33"/>
  <c r="J32"/>
  <c r="J26" i="25"/>
  <c r="J30"/>
  <c r="J34"/>
  <c r="J27"/>
  <c r="J31"/>
  <c r="J33"/>
  <c r="J28"/>
  <c r="J32"/>
  <c r="J29"/>
  <c r="J23"/>
  <c r="J24"/>
  <c r="J23" i="26"/>
  <c r="J24"/>
  <c r="J15" i="25"/>
  <c r="J21"/>
  <c r="J20"/>
  <c r="J19"/>
  <c r="J25"/>
  <c r="J22"/>
  <c r="J18"/>
  <c r="J12" i="26"/>
  <c r="J22"/>
  <c r="J25"/>
  <c r="J14"/>
  <c r="J21"/>
  <c r="J11"/>
  <c r="J18"/>
  <c r="J13"/>
  <c r="J20"/>
  <c r="J15"/>
  <c r="J16"/>
  <c r="J17"/>
  <c r="J19"/>
  <c r="J12" i="25"/>
  <c r="J16"/>
  <c r="J13"/>
  <c r="J17"/>
  <c r="J14"/>
  <c r="J11"/>
  <c r="B40" i="26"/>
  <c r="B39"/>
  <c r="B38"/>
  <c r="B37"/>
  <c r="B40" i="25"/>
  <c r="B41"/>
  <c r="B42"/>
  <c r="B39"/>
  <c r="AD54" i="9" l="1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D8"/>
  <c r="AC8"/>
  <c r="AB8"/>
  <c r="AA8"/>
  <c r="Z8"/>
  <c r="Y8"/>
  <c r="X8"/>
  <c r="W8"/>
  <c r="V8"/>
  <c r="U8"/>
  <c r="T8"/>
  <c r="S8"/>
  <c r="R8"/>
  <c r="Q8"/>
  <c r="Q2" s="1"/>
  <c r="P8"/>
  <c r="O8"/>
  <c r="N8"/>
  <c r="M8"/>
  <c r="M2" s="1"/>
  <c r="L8"/>
  <c r="K8"/>
  <c r="J8"/>
  <c r="I8"/>
  <c r="H8"/>
  <c r="G8"/>
  <c r="F8"/>
  <c r="E8"/>
  <c r="D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6"/>
  <c r="AC6"/>
  <c r="AB6"/>
  <c r="AA6"/>
  <c r="Z6"/>
  <c r="Y6"/>
  <c r="X6"/>
  <c r="W6"/>
  <c r="V6"/>
  <c r="U6"/>
  <c r="T6"/>
  <c r="S6"/>
  <c r="S2" s="1"/>
  <c r="R6"/>
  <c r="Q6"/>
  <c r="P6"/>
  <c r="O6"/>
  <c r="O2" s="1"/>
  <c r="N6"/>
  <c r="M6"/>
  <c r="L6"/>
  <c r="K6"/>
  <c r="K2" s="1"/>
  <c r="J6"/>
  <c r="I6"/>
  <c r="I2" s="1"/>
  <c r="H6"/>
  <c r="G6"/>
  <c r="G2" s="1"/>
  <c r="F6"/>
  <c r="E6"/>
  <c r="D6"/>
  <c r="AD5"/>
  <c r="AC5"/>
  <c r="AB5"/>
  <c r="AA5"/>
  <c r="Z5"/>
  <c r="Y5"/>
  <c r="X5"/>
  <c r="W5"/>
  <c r="V5"/>
  <c r="U5"/>
  <c r="T5"/>
  <c r="S5"/>
  <c r="R5"/>
  <c r="R2" s="1"/>
  <c r="Q5"/>
  <c r="P5"/>
  <c r="O5"/>
  <c r="N5"/>
  <c r="N2" s="1"/>
  <c r="M5"/>
  <c r="L5"/>
  <c r="K5"/>
  <c r="J5"/>
  <c r="J2" s="1"/>
  <c r="I5"/>
  <c r="H5"/>
  <c r="G5"/>
  <c r="F5"/>
  <c r="F2" s="1"/>
  <c r="E5"/>
  <c r="D5"/>
  <c r="U4"/>
  <c r="T4"/>
  <c r="S4"/>
  <c r="R4"/>
  <c r="Q4"/>
  <c r="P4"/>
  <c r="O4"/>
  <c r="N4"/>
  <c r="M4"/>
  <c r="L4"/>
  <c r="K4"/>
  <c r="J4"/>
  <c r="I4"/>
  <c r="H4"/>
  <c r="G4"/>
  <c r="F4"/>
  <c r="E4"/>
  <c r="U2"/>
  <c r="E2"/>
  <c r="F1"/>
  <c r="A1"/>
  <c r="H2" l="1"/>
  <c r="T2"/>
  <c r="L2"/>
  <c r="P2"/>
</calcChain>
</file>

<file path=xl/sharedStrings.xml><?xml version="1.0" encoding="utf-8"?>
<sst xmlns="http://schemas.openxmlformats.org/spreadsheetml/2006/main" count="179" uniqueCount="112">
  <si>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</si>
  <si>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</si>
  <si>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</si>
  <si>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</si>
  <si>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</si>
  <si>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</si>
  <si>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</si>
  <si>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</si>
  <si>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</si>
  <si>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</si>
  <si>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</si>
  <si>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</si>
  <si>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</si>
  <si>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</si>
  <si>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</si>
  <si>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</si>
  <si>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</si>
  <si>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</si>
  <si>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</si>
  <si>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</si>
  <si>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</si>
  <si>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</si>
  <si>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</si>
  <si>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</si>
  <si>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</si>
  <si>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</si>
  <si>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</si>
  <si>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</si>
  <si>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</si>
  <si>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</si>
  <si>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</si>
  <si>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</si>
  <si>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</si>
  <si>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</si>
  <si>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</si>
  <si>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</si>
  <si>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</si>
  <si>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</si>
  <si>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</si>
  <si>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</si>
  <si>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</si>
  <si>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</si>
  <si>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</si>
  <si>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</si>
  <si>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</si>
  <si>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</si>
  <si>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</si>
  <si>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</si>
  <si>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</si>
  <si>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</si>
  <si>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</si>
  <si>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</si>
  <si>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</si>
  <si>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</si>
  <si>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</si>
  <si>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</si>
  <si>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</si>
  <si>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</si>
  <si>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</si>
  <si>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</si>
  <si>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</si>
  <si>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</si>
  <si>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</si>
  <si>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</si>
  <si>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</si>
  <si>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</si>
  <si>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</si>
  <si>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</si>
  <si>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</si>
  <si>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</si>
  <si>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</si>
  <si>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</si>
  <si>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</si>
  <si>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</si>
  <si>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</si>
  <si>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</si>
  <si>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</si>
  <si>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</si>
  <si>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</si>
  <si>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</si>
  <si>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</si>
  <si>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</si>
  <si>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</si>
  <si>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</si>
  <si>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</si>
  <si>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1
1 б</t>
  </si>
  <si>
    <t>1
2 б</t>
  </si>
  <si>
    <t>1
3 б</t>
  </si>
  <si>
    <t>1
4 б</t>
  </si>
  <si>
    <t>2
1 б</t>
  </si>
  <si>
    <t>2
2 б</t>
  </si>
  <si>
    <t>2
3 б</t>
  </si>
  <si>
    <t>2
4 б</t>
  </si>
  <si>
    <t>Доверительный интервал для среднекраевого балла</t>
  </si>
  <si>
    <t>левый конец</t>
  </si>
  <si>
    <t>правый конец</t>
  </si>
  <si>
    <t>1-й признак необъективности результатов ОО:</t>
  </si>
  <si>
    <t>левый конец доверительного интервала для ОО больше, чем правый конец доверительного интервала для края</t>
  </si>
  <si>
    <r>
      <t xml:space="preserve">Следует обратить внимание, что выполнение одного этого признака </t>
    </r>
    <r>
      <rPr>
        <b/>
        <sz val="11"/>
        <color theme="1"/>
        <rFont val="Calibri"/>
        <family val="2"/>
        <charset val="204"/>
        <scheme val="minor"/>
      </rPr>
      <t>недостаточно</t>
    </r>
    <r>
      <rPr>
        <sz val="11"/>
        <color theme="1"/>
        <rFont val="Calibri"/>
        <family val="2"/>
        <charset val="204"/>
        <scheme val="minor"/>
      </rPr>
      <t xml:space="preserve"> для принятия административных решений</t>
    </r>
  </si>
  <si>
    <t>скопировать</t>
  </si>
  <si>
    <t>из сводки</t>
  </si>
  <si>
    <t>Аудирование с пониманием основного содержания прослушанного текста</t>
  </si>
  <si>
    <t>Чтение с пониманием основного содержания прочитанного текста</t>
  </si>
  <si>
    <t>Чтение с пониманием в прочитанном тексте запрашиваемой информации</t>
  </si>
  <si>
    <t xml:space="preserve">Грамматические навыки употребления нужной морфологической формы данного слова в коммуникативно-значимом кон-тексте </t>
  </si>
  <si>
    <t>Лексико-грамматические навыки образо-вания и употребления родственного слова нужной части речи с использованием аф-фиксации в коммуникативно-значимом контексте</t>
  </si>
  <si>
    <t>КДР по английскому языку (8 кл.) 17.10.2018 г.</t>
  </si>
  <si>
    <t>2.1</t>
  </si>
  <si>
    <t>3.1</t>
  </si>
  <si>
    <t>3.2</t>
  </si>
  <si>
    <t>5.2.15
5.2.16
5.2.21
5.2.25</t>
  </si>
  <si>
    <t>5.3.6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</si>
</sst>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2"/>
      <color theme="1"/>
      <name val="TimesNewRoman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3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2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2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locked="0" hidden="1"/>
    </xf>
    <xf numFmtId="0" fontId="20" fillId="7" borderId="2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/>
    <xf numFmtId="2" fontId="3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9" fontId="14" fillId="0" borderId="0" xfId="3" applyFont="1" applyBorder="1" applyAlignment="1" applyProtection="1">
      <alignment horizontal="center" vertical="center" wrapText="1"/>
      <protection locked="0"/>
    </xf>
    <xf numFmtId="49" fontId="22" fillId="0" borderId="37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49" fontId="22" fillId="0" borderId="2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0" fontId="22" fillId="0" borderId="35" xfId="0" applyNumberFormat="1" applyFont="1" applyBorder="1" applyAlignment="1">
      <alignment horizontal="center" vertical="center" wrapText="1"/>
    </xf>
    <xf numFmtId="0" fontId="22" fillId="0" borderId="36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>
      <c r="A1" s="103" t="e">
        <f>#REF!</f>
        <v>#REF!</v>
      </c>
      <c r="B1" s="104"/>
      <c r="C1" s="105"/>
      <c r="D1" s="39" t="s">
        <v>54</v>
      </c>
      <c r="E1" s="31"/>
      <c r="F1" s="106" t="e">
        <f>#REF!</f>
        <v>#REF!</v>
      </c>
      <c r="G1" s="107"/>
      <c r="H1" s="108" t="s">
        <v>51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30" ht="15.75" thickBot="1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109" t="s">
        <v>52</v>
      </c>
      <c r="B3" s="110" t="s">
        <v>49</v>
      </c>
      <c r="C3" s="112" t="s">
        <v>48</v>
      </c>
      <c r="D3" s="116" t="s">
        <v>55</v>
      </c>
      <c r="E3" s="118" t="s">
        <v>50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09" t="s">
        <v>57</v>
      </c>
      <c r="W3" s="119"/>
      <c r="X3" s="119"/>
      <c r="Y3" s="119"/>
      <c r="Z3" s="109" t="s">
        <v>59</v>
      </c>
      <c r="AA3" s="119"/>
      <c r="AB3" s="119"/>
      <c r="AC3" s="119"/>
      <c r="AD3" s="114" t="s">
        <v>58</v>
      </c>
    </row>
    <row r="4" spans="1:30" ht="16.5" thickBot="1">
      <c r="A4" s="109"/>
      <c r="B4" s="111"/>
      <c r="C4" s="113"/>
      <c r="D4" s="117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15"/>
    </row>
    <row r="5" spans="1:30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8" priority="2">
      <formula>AND($C5&lt;&gt;0,$AD5&lt;&gt;100)</formula>
    </cfRule>
  </conditionalFormatting>
  <conditionalFormatting sqref="G5:H48 N5:Q48 V5:Y48">
    <cfRule type="cellIs" dxfId="17" priority="12" operator="greaterThan">
      <formula>#REF!</formula>
    </cfRule>
  </conditionalFormatting>
  <conditionalFormatting sqref="B5:B48">
    <cfRule type="cellIs" dxfId="16" priority="10" stopIfTrue="1" operator="lessThan">
      <formula>#REF!</formula>
    </cfRule>
  </conditionalFormatting>
  <conditionalFormatting sqref="E5:F48">
    <cfRule type="expression" dxfId="15" priority="90">
      <formula>IF(SUM(#REF!)&gt;#REF!,1)</formula>
    </cfRule>
  </conditionalFormatting>
  <conditionalFormatting sqref="G49:H54 N49:Q54 V49:Y54">
    <cfRule type="cellIs" dxfId="14" priority="125" operator="greaterThan">
      <formula>#REF!</formula>
    </cfRule>
  </conditionalFormatting>
  <conditionalFormatting sqref="B49:B54">
    <cfRule type="cellIs" dxfId="13" priority="131" stopIfTrue="1" operator="lessThan">
      <formula>#REF!</formula>
    </cfRule>
  </conditionalFormatting>
  <conditionalFormatting sqref="E49:F54">
    <cfRule type="expression" dxfId="12" priority="133">
      <formula>IF(SUM(#REF!)&gt;#REF!,1)</formula>
    </cfRule>
  </conditionalFormatting>
  <conditionalFormatting sqref="I49:M54">
    <cfRule type="expression" dxfId="11" priority="135">
      <formula>IF(SUM(#REF!)&gt;#REF!,1)</formula>
    </cfRule>
  </conditionalFormatting>
  <conditionalFormatting sqref="R49:U54">
    <cfRule type="expression" dxfId="10" priority="137">
      <formula>IF(SUM(#REF!)&gt;#REF!,1)</formula>
    </cfRule>
  </conditionalFormatting>
  <conditionalFormatting sqref="C49:D54">
    <cfRule type="expression" dxfId="9" priority="139" stopIfTrue="1">
      <formula>IF(AND(SUM(#REF!)&lt;&gt;#REF!,NOT(ISBLANK(#REF!))),1)</formula>
    </cfRule>
  </conditionalFormatting>
  <conditionalFormatting sqref="V49:Y54">
    <cfRule type="expression" dxfId="8" priority="141">
      <formula>SUM(#REF!)&gt;#REF!</formula>
    </cfRule>
  </conditionalFormatting>
  <conditionalFormatting sqref="I5:M48">
    <cfRule type="expression" dxfId="7" priority="272">
      <formula>IF(SUM(#REF!)&gt;#REF!,1)</formula>
    </cfRule>
  </conditionalFormatting>
  <conditionalFormatting sqref="R5:U48">
    <cfRule type="expression" dxfId="6" priority="1782">
      <formula>IF(SUM(#REF!)&gt;#REF!,1)</formula>
    </cfRule>
  </conditionalFormatting>
  <conditionalFormatting sqref="C5:D48">
    <cfRule type="expression" dxfId="5" priority="1784" stopIfTrue="1">
      <formula>IF(AND(SUM(#REF!)&lt;&gt;#REF!,NOT(ISBLANK(#REF!))),1)</formula>
    </cfRule>
  </conditionalFormatting>
  <conditionalFormatting sqref="V5:Y48">
    <cfRule type="expression" dxfId="4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C48"/>
  <sheetViews>
    <sheetView workbookViewId="0">
      <selection activeCell="G2" sqref="G2"/>
    </sheetView>
  </sheetViews>
  <sheetFormatPr defaultRowHeight="12.75"/>
  <cols>
    <col min="1" max="1" width="9.140625" style="42"/>
    <col min="2" max="2" width="22.85546875" style="42" bestFit="1" customWidth="1"/>
    <col min="3" max="16384" width="9.140625" style="42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43"/>
  <sheetViews>
    <sheetView tabSelected="1" zoomScale="80" zoomScaleNormal="80" workbookViewId="0">
      <selection activeCell="B7" sqref="B7:J35"/>
    </sheetView>
  </sheetViews>
  <sheetFormatPr defaultRowHeight="1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7" width="6.140625" customWidth="1"/>
  </cols>
  <sheetData>
    <row r="2" spans="2:26" s="55" customFormat="1">
      <c r="B2" s="59" t="s">
        <v>73</v>
      </c>
      <c r="C2" s="60">
        <v>0.28999999999999998</v>
      </c>
      <c r="D2" s="60">
        <v>0.25</v>
      </c>
      <c r="E2" s="60">
        <v>0.36</v>
      </c>
      <c r="F2" s="60">
        <v>0.64</v>
      </c>
      <c r="G2" s="60">
        <v>0.56999999999999995</v>
      </c>
      <c r="H2" s="60">
        <v>0.36</v>
      </c>
      <c r="I2" s="60">
        <v>0.14000000000000001</v>
      </c>
      <c r="J2" s="60">
        <v>0.21</v>
      </c>
      <c r="K2" s="60">
        <v>0.21</v>
      </c>
      <c r="L2" s="60">
        <v>7.0000000000000007E-2</v>
      </c>
      <c r="M2" s="60">
        <v>0.14000000000000001</v>
      </c>
      <c r="N2" s="60">
        <v>0</v>
      </c>
      <c r="O2" s="60">
        <v>7.0000000000000007E-2</v>
      </c>
      <c r="P2" s="60">
        <v>0</v>
      </c>
      <c r="Q2" s="60">
        <v>0</v>
      </c>
      <c r="R2" s="60">
        <v>0</v>
      </c>
      <c r="S2" s="60">
        <v>0</v>
      </c>
      <c r="T2" s="60">
        <v>7.0000000000000007E-2</v>
      </c>
      <c r="U2" s="60">
        <v>0.14000000000000001</v>
      </c>
      <c r="V2" s="60">
        <v>0</v>
      </c>
      <c r="W2" s="60">
        <v>7.0000000000000007E-2</v>
      </c>
      <c r="X2" s="60">
        <v>7.0000000000000007E-2</v>
      </c>
      <c r="Y2" s="60">
        <v>0</v>
      </c>
      <c r="Z2" s="60">
        <v>0</v>
      </c>
    </row>
    <row r="3" spans="2:26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  <c r="K3" s="69">
        <v>9</v>
      </c>
      <c r="L3" s="70">
        <v>10</v>
      </c>
      <c r="M3" s="69">
        <v>11</v>
      </c>
      <c r="N3" s="70">
        <v>12</v>
      </c>
      <c r="O3" s="69">
        <v>13</v>
      </c>
      <c r="P3" s="70">
        <v>14</v>
      </c>
      <c r="Q3" s="69">
        <v>15</v>
      </c>
      <c r="R3" s="70">
        <v>16</v>
      </c>
      <c r="S3" s="69">
        <v>17</v>
      </c>
      <c r="T3" s="70">
        <v>18</v>
      </c>
      <c r="U3" s="69">
        <v>19</v>
      </c>
      <c r="V3" s="70">
        <v>20</v>
      </c>
      <c r="W3" s="69">
        <v>21</v>
      </c>
      <c r="X3" s="70">
        <v>22</v>
      </c>
      <c r="Y3" s="69">
        <v>23</v>
      </c>
      <c r="Z3" s="70">
        <v>24</v>
      </c>
    </row>
    <row r="4" spans="2:26">
      <c r="C4" s="8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2:26">
      <c r="C5" s="8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2:26">
      <c r="C6" s="8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2:26">
      <c r="C7" s="55" t="s">
        <v>106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2:26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26" ht="21">
      <c r="F9" s="64" t="str">
        <f>IF(COUNTIF(C2:J2,"")=0,"","Введите уровень успешности каждого задания")</f>
        <v/>
      </c>
    </row>
    <row r="10" spans="2:26" ht="54">
      <c r="B10" s="81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26" ht="48" customHeight="1">
      <c r="B11" s="65">
        <v>1</v>
      </c>
      <c r="C11" s="102" t="s">
        <v>101</v>
      </c>
      <c r="D11" s="101"/>
      <c r="E11" s="87" t="s">
        <v>107</v>
      </c>
      <c r="F11" s="78"/>
      <c r="G11" s="66">
        <v>4</v>
      </c>
      <c r="H11" s="83">
        <f>IF(I11="","",I11*G11)</f>
        <v>1.1599999999999999</v>
      </c>
      <c r="I11" s="67">
        <f>IF($C$2="","",$C$2)</f>
        <v>0.28999999999999998</v>
      </c>
      <c r="J11" s="66" t="str">
        <f t="shared" ref="J11:J25" si="0">IF(I11="",$F$9,IF(I11&gt;=$A$43,$C$43,IF(I11&gt;=$A$42,$C$42,IF(I11&gt;=$A$41,$C$41,IF(I11&gt;=$A$40,$C$40,$C$39)))))</f>
        <v>Данный элемент содержания усвоен на крайне низком уровне. Требуется серьёзная коррекция.</v>
      </c>
    </row>
    <row r="12" spans="2:26" ht="48" customHeight="1">
      <c r="B12" s="65">
        <v>2</v>
      </c>
      <c r="C12" s="102" t="s">
        <v>102</v>
      </c>
      <c r="D12" s="101"/>
      <c r="E12" s="87" t="s">
        <v>108</v>
      </c>
      <c r="F12" s="78"/>
      <c r="G12" s="66">
        <v>4</v>
      </c>
      <c r="H12" s="83">
        <f t="shared" ref="H12:H25" si="1">IF(I12="","",I12*G12)</f>
        <v>1</v>
      </c>
      <c r="I12" s="67">
        <f>IF($D$2="","",$D$2)</f>
        <v>0.25</v>
      </c>
      <c r="J12" s="66" t="str">
        <f t="shared" si="0"/>
        <v>Данный элемент содержания усвоен на крайне низком уровне. Требуется серьёзная коррекция.</v>
      </c>
    </row>
    <row r="13" spans="2:26" ht="48" customHeight="1">
      <c r="B13" s="65">
        <v>3</v>
      </c>
      <c r="C13" s="120" t="s">
        <v>103</v>
      </c>
      <c r="D13" s="124"/>
      <c r="E13" s="121" t="s">
        <v>109</v>
      </c>
      <c r="F13" s="78"/>
      <c r="G13" s="66">
        <v>1</v>
      </c>
      <c r="H13" s="83">
        <f t="shared" si="1"/>
        <v>0.36</v>
      </c>
      <c r="I13" s="67">
        <f>IF($E$2="","",$E$2)</f>
        <v>0.36</v>
      </c>
      <c r="J13" s="66" t="str">
        <f t="shared" si="0"/>
        <v>Данный элемент содержания усвоен на низком уровне. Требуется коррекция.</v>
      </c>
    </row>
    <row r="14" spans="2:26" ht="48" customHeight="1">
      <c r="B14" s="65">
        <v>4</v>
      </c>
      <c r="C14" s="120"/>
      <c r="D14" s="125"/>
      <c r="E14" s="122"/>
      <c r="F14" s="78"/>
      <c r="G14" s="66">
        <v>1</v>
      </c>
      <c r="H14" s="83">
        <f t="shared" si="1"/>
        <v>0.64</v>
      </c>
      <c r="I14" s="67">
        <f>IF($F$2="","",$F$2)</f>
        <v>0.64</v>
      </c>
      <c r="J14" s="66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26" ht="48" customHeight="1">
      <c r="B15" s="65">
        <v>5</v>
      </c>
      <c r="C15" s="120"/>
      <c r="D15" s="125"/>
      <c r="E15" s="122"/>
      <c r="F15" s="78"/>
      <c r="G15" s="66">
        <v>1</v>
      </c>
      <c r="H15" s="83">
        <f t="shared" si="1"/>
        <v>0.56999999999999995</v>
      </c>
      <c r="I15" s="67">
        <f>IF($G$2="","",$G$2)</f>
        <v>0.56999999999999995</v>
      </c>
      <c r="J15" s="66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26" ht="48" customHeight="1">
      <c r="B16" s="65">
        <v>6</v>
      </c>
      <c r="C16" s="120"/>
      <c r="D16" s="125"/>
      <c r="E16" s="122"/>
      <c r="F16" s="78"/>
      <c r="G16" s="66">
        <v>1</v>
      </c>
      <c r="H16" s="83">
        <f t="shared" si="1"/>
        <v>0.36</v>
      </c>
      <c r="I16" s="67">
        <f>IF($H$2="","",$H$2)</f>
        <v>0.36</v>
      </c>
      <c r="J16" s="66" t="str">
        <f t="shared" si="0"/>
        <v>Данный элемент содержания усвоен на низком уровне. Требуется коррекция.</v>
      </c>
    </row>
    <row r="17" spans="2:10" ht="48" customHeight="1">
      <c r="B17" s="65">
        <v>7</v>
      </c>
      <c r="C17" s="120"/>
      <c r="D17" s="125"/>
      <c r="E17" s="122"/>
      <c r="F17" s="78"/>
      <c r="G17" s="66">
        <v>1</v>
      </c>
      <c r="H17" s="83">
        <f t="shared" si="1"/>
        <v>0.14000000000000001</v>
      </c>
      <c r="I17" s="67">
        <f>IF($I$2="","",$I$2)</f>
        <v>0.14000000000000001</v>
      </c>
      <c r="J17" s="66" t="str">
        <f t="shared" si="0"/>
        <v>Данный элемент содержания усвоен на крайне низком уровне. Требуется серьёзная коррекция.</v>
      </c>
    </row>
    <row r="18" spans="2:10" ht="48" customHeight="1">
      <c r="B18" s="65">
        <v>8</v>
      </c>
      <c r="C18" s="120"/>
      <c r="D18" s="125"/>
      <c r="E18" s="122"/>
      <c r="F18" s="78"/>
      <c r="G18" s="66">
        <v>1</v>
      </c>
      <c r="H18" s="83">
        <f t="shared" si="1"/>
        <v>0.21</v>
      </c>
      <c r="I18" s="67">
        <f>IF($J$2="","",$J$2)</f>
        <v>0.21</v>
      </c>
      <c r="J18" s="66" t="str">
        <f t="shared" si="0"/>
        <v>Данный элемент содержания усвоен на крайне низком уровне. Требуется серьёзная коррекция.</v>
      </c>
    </row>
    <row r="19" spans="2:10" ht="48" customHeight="1">
      <c r="B19" s="65">
        <v>9</v>
      </c>
      <c r="C19" s="120"/>
      <c r="D19" s="126"/>
      <c r="E19" s="123"/>
      <c r="F19" s="78"/>
      <c r="G19" s="66">
        <v>1</v>
      </c>
      <c r="H19" s="83">
        <f t="shared" si="1"/>
        <v>0.21</v>
      </c>
      <c r="I19" s="67">
        <f>IF($K$2="","",$K$2)</f>
        <v>0.21</v>
      </c>
      <c r="J19" s="66" t="str">
        <f t="shared" si="0"/>
        <v>Данный элемент содержания усвоен на крайне низком уровне. Требуется серьёзная коррекция.</v>
      </c>
    </row>
    <row r="20" spans="2:10" ht="48" customHeight="1">
      <c r="B20" s="65">
        <v>10</v>
      </c>
      <c r="C20" s="120" t="s">
        <v>104</v>
      </c>
      <c r="D20" s="124"/>
      <c r="E20" s="121" t="s">
        <v>110</v>
      </c>
      <c r="F20" s="78"/>
      <c r="G20" s="66">
        <v>1</v>
      </c>
      <c r="H20" s="83">
        <f t="shared" si="1"/>
        <v>7.0000000000000007E-2</v>
      </c>
      <c r="I20" s="67">
        <f>IF($L$2="","",$L$2)</f>
        <v>7.0000000000000007E-2</v>
      </c>
      <c r="J20" s="66" t="str">
        <f t="shared" si="0"/>
        <v>Данный элемент содержания усвоен на крайне низком уровне. Требуется серьёзная коррекция.</v>
      </c>
    </row>
    <row r="21" spans="2:10" ht="48" customHeight="1">
      <c r="B21" s="65">
        <v>11</v>
      </c>
      <c r="C21" s="120"/>
      <c r="D21" s="125"/>
      <c r="E21" s="122"/>
      <c r="F21" s="78"/>
      <c r="G21" s="66">
        <v>1</v>
      </c>
      <c r="H21" s="83">
        <f t="shared" si="1"/>
        <v>0.14000000000000001</v>
      </c>
      <c r="I21" s="67">
        <f>IF($M$2="","",$M$2)</f>
        <v>0.14000000000000001</v>
      </c>
      <c r="J21" s="66" t="str">
        <f t="shared" si="0"/>
        <v>Данный элемент содержания усвоен на крайне низком уровне. Требуется серьёзная коррекция.</v>
      </c>
    </row>
    <row r="22" spans="2:10" ht="48" customHeight="1">
      <c r="B22" s="65">
        <v>12</v>
      </c>
      <c r="C22" s="120"/>
      <c r="D22" s="125"/>
      <c r="E22" s="122"/>
      <c r="F22" s="78"/>
      <c r="G22" s="66">
        <v>1</v>
      </c>
      <c r="H22" s="83">
        <f t="shared" si="1"/>
        <v>0</v>
      </c>
      <c r="I22" s="67">
        <f>IF($N$2="","",$N$2)</f>
        <v>0</v>
      </c>
      <c r="J22" s="66" t="str">
        <f t="shared" si="0"/>
        <v>Данный элемент содержания усвоен на крайне низком уровне. Требуется серьёзная коррекция.</v>
      </c>
    </row>
    <row r="23" spans="2:10" ht="48" customHeight="1">
      <c r="B23" s="65">
        <v>13</v>
      </c>
      <c r="C23" s="120"/>
      <c r="D23" s="125"/>
      <c r="E23" s="122"/>
      <c r="F23" s="78"/>
      <c r="G23" s="66">
        <v>1</v>
      </c>
      <c r="H23" s="83">
        <f t="shared" ref="H23:H24" si="2">IF(I23="","",I23*G23)</f>
        <v>7.0000000000000007E-2</v>
      </c>
      <c r="I23" s="67">
        <f t="shared" ref="I23" si="3">IF($O$2="","",$O$2)</f>
        <v>7.0000000000000007E-2</v>
      </c>
      <c r="J23" s="66" t="str">
        <f t="shared" si="0"/>
        <v>Данный элемент содержания усвоен на крайне низком уровне. Требуется серьёзная коррекция.</v>
      </c>
    </row>
    <row r="24" spans="2:10" ht="48" customHeight="1">
      <c r="B24" s="65">
        <v>14</v>
      </c>
      <c r="C24" s="120"/>
      <c r="D24" s="125"/>
      <c r="E24" s="122"/>
      <c r="F24" s="78"/>
      <c r="G24" s="66">
        <v>1</v>
      </c>
      <c r="H24" s="83">
        <f t="shared" si="2"/>
        <v>0</v>
      </c>
      <c r="I24" s="67">
        <f>IF($P$2="","",$P$2)</f>
        <v>0</v>
      </c>
      <c r="J24" s="66" t="str">
        <f t="shared" si="0"/>
        <v>Данный элемент содержания усвоен на крайне низком уровне. Требуется серьёзная коррекция.</v>
      </c>
    </row>
    <row r="25" spans="2:10" ht="48" customHeight="1">
      <c r="B25" s="65">
        <v>15</v>
      </c>
      <c r="C25" s="120"/>
      <c r="D25" s="125"/>
      <c r="E25" s="122"/>
      <c r="F25" s="78"/>
      <c r="G25" s="66">
        <v>1</v>
      </c>
      <c r="H25" s="83">
        <f t="shared" si="1"/>
        <v>0</v>
      </c>
      <c r="I25" s="67">
        <f>IF($Q$2="","",$Q$2)</f>
        <v>0</v>
      </c>
      <c r="J25" s="66" t="str">
        <f t="shared" si="0"/>
        <v>Данный элемент содержания усвоен на крайне низком уровне. Требуется серьёзная коррекция.</v>
      </c>
    </row>
    <row r="26" spans="2:10" ht="48" customHeight="1">
      <c r="B26" s="65">
        <v>16</v>
      </c>
      <c r="C26" s="120"/>
      <c r="D26" s="125"/>
      <c r="E26" s="122"/>
      <c r="F26" s="78"/>
      <c r="G26" s="66">
        <v>1</v>
      </c>
      <c r="H26" s="83">
        <f>IF(I26="","",I26*G26)</f>
        <v>0</v>
      </c>
      <c r="I26" s="67">
        <f>IF($R$2="","",$R$2)</f>
        <v>0</v>
      </c>
      <c r="J26" s="66" t="str">
        <f t="shared" ref="J26:J34" si="4">IF(I26="",$F$9,IF(I26&gt;=$A$43,$C$43,IF(I26&gt;=$A$42,$C$42,IF(I26&gt;=$A$41,$C$41,IF(I26&gt;=$A$40,$C$40,$C$39)))))</f>
        <v>Данный элемент содержания усвоен на крайне низком уровне. Требуется серьёзная коррекция.</v>
      </c>
    </row>
    <row r="27" spans="2:10" ht="48" customHeight="1">
      <c r="B27" s="65">
        <v>17</v>
      </c>
      <c r="C27" s="120"/>
      <c r="D27" s="125"/>
      <c r="E27" s="122"/>
      <c r="F27" s="78"/>
      <c r="G27" s="66">
        <v>1</v>
      </c>
      <c r="H27" s="83">
        <f t="shared" ref="H27:H34" si="5">IF(I27="","",I27*G27)</f>
        <v>0</v>
      </c>
      <c r="I27" s="67">
        <f>IF($S$2="","",$S$2)</f>
        <v>0</v>
      </c>
      <c r="J27" s="66" t="str">
        <f t="shared" si="4"/>
        <v>Данный элемент содержания усвоен на крайне низком уровне. Требуется серьёзная коррекция.</v>
      </c>
    </row>
    <row r="28" spans="2:10" ht="48" customHeight="1">
      <c r="B28" s="65">
        <v>18</v>
      </c>
      <c r="C28" s="120"/>
      <c r="D28" s="126"/>
      <c r="E28" s="123"/>
      <c r="F28" s="78"/>
      <c r="G28" s="66">
        <v>1</v>
      </c>
      <c r="H28" s="83">
        <f t="shared" si="5"/>
        <v>7.0000000000000007E-2</v>
      </c>
      <c r="I28" s="67">
        <f>IF($T$2="","",$T$2)</f>
        <v>7.0000000000000007E-2</v>
      </c>
      <c r="J28" s="66" t="str">
        <f t="shared" si="4"/>
        <v>Данный элемент содержания усвоен на крайне низком уровне. Требуется серьёзная коррекция.</v>
      </c>
    </row>
    <row r="29" spans="2:10" ht="48" customHeight="1">
      <c r="B29" s="65">
        <v>19</v>
      </c>
      <c r="C29" s="120" t="s">
        <v>105</v>
      </c>
      <c r="D29" s="124"/>
      <c r="E29" s="121" t="s">
        <v>111</v>
      </c>
      <c r="F29" s="78"/>
      <c r="G29" s="66">
        <v>1</v>
      </c>
      <c r="H29" s="83">
        <f t="shared" si="5"/>
        <v>0.14000000000000001</v>
      </c>
      <c r="I29" s="67">
        <f>IF($U$2="","",$U$2)</f>
        <v>0.14000000000000001</v>
      </c>
      <c r="J29" s="66" t="str">
        <f t="shared" si="4"/>
        <v>Данный элемент содержания усвоен на крайне низком уровне. Требуется серьёзная коррекция.</v>
      </c>
    </row>
    <row r="30" spans="2:10" ht="48" customHeight="1">
      <c r="B30" s="65">
        <v>20</v>
      </c>
      <c r="C30" s="120"/>
      <c r="D30" s="125"/>
      <c r="E30" s="122"/>
      <c r="F30" s="78"/>
      <c r="G30" s="66">
        <v>1</v>
      </c>
      <c r="H30" s="83">
        <f t="shared" si="5"/>
        <v>0</v>
      </c>
      <c r="I30" s="67">
        <f>IF($V$2="","",$V$2)</f>
        <v>0</v>
      </c>
      <c r="J30" s="66" t="str">
        <f t="shared" si="4"/>
        <v>Данный элемент содержания усвоен на крайне низком уровне. Требуется серьёзная коррекция.</v>
      </c>
    </row>
    <row r="31" spans="2:10" ht="48" customHeight="1">
      <c r="B31" s="65">
        <v>21</v>
      </c>
      <c r="C31" s="120"/>
      <c r="D31" s="125"/>
      <c r="E31" s="122"/>
      <c r="F31" s="78"/>
      <c r="G31" s="66">
        <v>1</v>
      </c>
      <c r="H31" s="83">
        <f t="shared" si="5"/>
        <v>7.0000000000000007E-2</v>
      </c>
      <c r="I31" s="67">
        <f>IF($W$2="","",$W$2)</f>
        <v>7.0000000000000007E-2</v>
      </c>
      <c r="J31" s="66" t="str">
        <f t="shared" si="4"/>
        <v>Данный элемент содержания усвоен на крайне низком уровне. Требуется серьёзная коррекция.</v>
      </c>
    </row>
    <row r="32" spans="2:10" ht="48" customHeight="1">
      <c r="B32" s="65">
        <v>22</v>
      </c>
      <c r="C32" s="120"/>
      <c r="D32" s="125"/>
      <c r="E32" s="122"/>
      <c r="F32" s="78"/>
      <c r="G32" s="66">
        <v>1</v>
      </c>
      <c r="H32" s="83">
        <f t="shared" si="5"/>
        <v>7.0000000000000007E-2</v>
      </c>
      <c r="I32" s="67">
        <f>IF($X$2="","",$X$2)</f>
        <v>7.0000000000000007E-2</v>
      </c>
      <c r="J32" s="66" t="str">
        <f t="shared" si="4"/>
        <v>Данный элемент содержания усвоен на крайне низком уровне. Требуется серьёзная коррекция.</v>
      </c>
    </row>
    <row r="33" spans="1:10" ht="48" customHeight="1">
      <c r="B33" s="65">
        <v>23</v>
      </c>
      <c r="C33" s="120"/>
      <c r="D33" s="125"/>
      <c r="E33" s="122"/>
      <c r="F33" s="78"/>
      <c r="G33" s="66">
        <v>1</v>
      </c>
      <c r="H33" s="83">
        <f t="shared" si="5"/>
        <v>0</v>
      </c>
      <c r="I33" s="67">
        <f>IF($Y$2="","",$Y$2)</f>
        <v>0</v>
      </c>
      <c r="J33" s="66" t="str">
        <f t="shared" si="4"/>
        <v>Данный элемент содержания усвоен на крайне низком уровне. Требуется серьёзная коррекция.</v>
      </c>
    </row>
    <row r="34" spans="1:10" ht="48" customHeight="1">
      <c r="B34" s="65">
        <v>24</v>
      </c>
      <c r="C34" s="120"/>
      <c r="D34" s="126"/>
      <c r="E34" s="123"/>
      <c r="F34" s="78"/>
      <c r="G34" s="66">
        <v>1</v>
      </c>
      <c r="H34" s="83">
        <f t="shared" si="5"/>
        <v>0</v>
      </c>
      <c r="I34" s="67">
        <f>IF($Z$2="","",$Z$2)</f>
        <v>0</v>
      </c>
      <c r="J34" s="66" t="str">
        <f t="shared" si="4"/>
        <v>Данный элемент содержания усвоен на крайне низком уровне. Требуется серьёзная коррекция.</v>
      </c>
    </row>
    <row r="35" spans="1:10" ht="15.75">
      <c r="B35" s="93"/>
      <c r="C35" s="94"/>
      <c r="D35" s="95"/>
      <c r="E35" s="96"/>
      <c r="F35" s="97"/>
      <c r="G35" s="98"/>
      <c r="H35" s="99"/>
      <c r="I35" s="100"/>
      <c r="J35" s="98"/>
    </row>
    <row r="36" spans="1:10" ht="15.75">
      <c r="B36" s="93"/>
      <c r="C36" s="94"/>
      <c r="D36" s="95"/>
      <c r="E36" s="96"/>
      <c r="F36" s="97"/>
      <c r="G36" s="98"/>
      <c r="H36" s="99"/>
      <c r="I36" s="100"/>
      <c r="J36" s="98"/>
    </row>
    <row r="38" spans="1:10" ht="15.75">
      <c r="A38" t="s">
        <v>79</v>
      </c>
      <c r="B38" t="s">
        <v>78</v>
      </c>
      <c r="C38" s="57" t="s">
        <v>68</v>
      </c>
    </row>
    <row r="39" spans="1:10" ht="15.75">
      <c r="A39" s="56">
        <v>0</v>
      </c>
      <c r="B39" s="56">
        <f>A40-0.01</f>
        <v>0.28999999999999998</v>
      </c>
      <c r="C39" s="58" t="s">
        <v>69</v>
      </c>
    </row>
    <row r="40" spans="1:10" ht="15.75">
      <c r="A40" s="56">
        <v>0.3</v>
      </c>
      <c r="B40" s="56">
        <f t="shared" ref="B40:B42" si="6">A41-0.01</f>
        <v>0.49</v>
      </c>
      <c r="C40" s="58" t="s">
        <v>70</v>
      </c>
    </row>
    <row r="41" spans="1:10" ht="15.75">
      <c r="A41" s="56">
        <v>0.5</v>
      </c>
      <c r="B41" s="56">
        <f t="shared" si="6"/>
        <v>0.69</v>
      </c>
      <c r="C41" s="58" t="s">
        <v>84</v>
      </c>
    </row>
    <row r="42" spans="1:10" ht="15.75">
      <c r="A42" s="56">
        <v>0.7</v>
      </c>
      <c r="B42" s="56">
        <f t="shared" si="6"/>
        <v>0.89</v>
      </c>
      <c r="C42" s="58" t="s">
        <v>71</v>
      </c>
    </row>
    <row r="43" spans="1:10" ht="15.75">
      <c r="A43" s="56">
        <v>0.9</v>
      </c>
      <c r="B43" s="56">
        <v>1</v>
      </c>
      <c r="C43" s="58" t="s">
        <v>72</v>
      </c>
    </row>
  </sheetData>
  <sheetProtection sheet="1" objects="1" scenarios="1" formatRows="0"/>
  <mergeCells count="9">
    <mergeCell ref="C13:C19"/>
    <mergeCell ref="C20:C28"/>
    <mergeCell ref="C29:C34"/>
    <mergeCell ref="E13:E19"/>
    <mergeCell ref="E20:E28"/>
    <mergeCell ref="E29:E34"/>
    <mergeCell ref="D13:D19"/>
    <mergeCell ref="D20:D28"/>
    <mergeCell ref="D29:D34"/>
  </mergeCells>
  <conditionalFormatting sqref="A39:C40 J11:J36">
    <cfRule type="expression" dxfId="3" priority="1">
      <formula>$I11&lt;$A$41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="80" zoomScaleNormal="80" workbookViewId="0">
      <selection activeCell="C10" sqref="C10"/>
    </sheetView>
  </sheetViews>
  <sheetFormatPr defaultRowHeight="1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32" ht="15.75" customHeight="1">
      <c r="C1" s="127" t="s">
        <v>77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2:32" s="62" customFormat="1">
      <c r="B2" s="61" t="s">
        <v>73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2:32" ht="25.5">
      <c r="C3" s="89" t="s">
        <v>85</v>
      </c>
      <c r="D3" s="89" t="s">
        <v>86</v>
      </c>
      <c r="E3" s="89" t="s">
        <v>87</v>
      </c>
      <c r="F3" s="89" t="s">
        <v>88</v>
      </c>
      <c r="G3" s="89" t="s">
        <v>89</v>
      </c>
      <c r="H3" s="89" t="s">
        <v>90</v>
      </c>
      <c r="I3" s="89" t="s">
        <v>91</v>
      </c>
      <c r="J3" s="90" t="s">
        <v>92</v>
      </c>
      <c r="K3" s="90">
        <v>3</v>
      </c>
      <c r="L3" s="90">
        <v>4</v>
      </c>
      <c r="M3" s="90">
        <v>5</v>
      </c>
      <c r="N3" s="90">
        <v>6</v>
      </c>
      <c r="O3" s="90">
        <v>7</v>
      </c>
      <c r="P3" s="89">
        <v>8</v>
      </c>
      <c r="Q3" s="90">
        <v>9</v>
      </c>
      <c r="R3" s="90">
        <v>10</v>
      </c>
      <c r="S3" s="89">
        <v>11</v>
      </c>
      <c r="T3" s="90">
        <v>12</v>
      </c>
      <c r="U3" s="90">
        <v>13</v>
      </c>
      <c r="V3" s="89">
        <v>14</v>
      </c>
      <c r="W3" s="90">
        <v>15</v>
      </c>
      <c r="X3" s="90">
        <v>16</v>
      </c>
      <c r="Y3" s="89">
        <v>17</v>
      </c>
      <c r="Z3" s="90">
        <v>18</v>
      </c>
      <c r="AA3" s="90">
        <v>19</v>
      </c>
      <c r="AB3" s="89">
        <v>20</v>
      </c>
      <c r="AC3" s="90">
        <v>21</v>
      </c>
      <c r="AD3" s="90">
        <v>22</v>
      </c>
      <c r="AE3" s="89">
        <v>23</v>
      </c>
      <c r="AF3" s="90">
        <v>24</v>
      </c>
    </row>
    <row r="4" spans="2:32">
      <c r="B4" s="71" t="s">
        <v>83</v>
      </c>
      <c r="C4" s="88">
        <f>IF(LEN(C3)&lt;4,1,1*LEFT(RIGHT(C3,3),1))</f>
        <v>1</v>
      </c>
      <c r="D4" s="88">
        <f t="shared" ref="D4:W4" si="0">IF(LEN(D3)&lt;4,1,1*LEFT(RIGHT(D3,3),1))</f>
        <v>2</v>
      </c>
      <c r="E4" s="88">
        <f t="shared" si="0"/>
        <v>3</v>
      </c>
      <c r="F4" s="88">
        <f t="shared" si="0"/>
        <v>4</v>
      </c>
      <c r="G4" s="88">
        <f t="shared" si="0"/>
        <v>1</v>
      </c>
      <c r="H4" s="88">
        <f t="shared" si="0"/>
        <v>2</v>
      </c>
      <c r="I4" s="88">
        <f t="shared" si="0"/>
        <v>3</v>
      </c>
      <c r="J4" s="88">
        <f t="shared" si="0"/>
        <v>4</v>
      </c>
      <c r="K4" s="88">
        <f t="shared" si="0"/>
        <v>1</v>
      </c>
      <c r="L4" s="88">
        <f t="shared" si="0"/>
        <v>1</v>
      </c>
      <c r="M4" s="88">
        <f t="shared" si="0"/>
        <v>1</v>
      </c>
      <c r="N4" s="88">
        <f t="shared" si="0"/>
        <v>1</v>
      </c>
      <c r="O4" s="88">
        <f t="shared" si="0"/>
        <v>1</v>
      </c>
      <c r="P4" s="88">
        <f t="shared" si="0"/>
        <v>1</v>
      </c>
      <c r="Q4" s="88">
        <f t="shared" si="0"/>
        <v>1</v>
      </c>
      <c r="R4" s="88">
        <f t="shared" si="0"/>
        <v>1</v>
      </c>
      <c r="S4" s="88">
        <f t="shared" si="0"/>
        <v>1</v>
      </c>
      <c r="T4" s="88">
        <f t="shared" si="0"/>
        <v>1</v>
      </c>
      <c r="U4" s="88">
        <f t="shared" si="0"/>
        <v>1</v>
      </c>
      <c r="V4" s="88">
        <f t="shared" si="0"/>
        <v>1</v>
      </c>
      <c r="W4" s="88">
        <f t="shared" si="0"/>
        <v>1</v>
      </c>
      <c r="X4" s="88">
        <f t="shared" ref="X4:AB4" si="1">IF(LEN(X3)&lt;4,1,1*LEFT(RIGHT(X3,3),1))</f>
        <v>1</v>
      </c>
      <c r="Y4" s="88">
        <f t="shared" si="1"/>
        <v>1</v>
      </c>
      <c r="Z4" s="88">
        <f t="shared" si="1"/>
        <v>1</v>
      </c>
      <c r="AA4" s="88">
        <f t="shared" si="1"/>
        <v>1</v>
      </c>
      <c r="AB4" s="88">
        <f t="shared" si="1"/>
        <v>1</v>
      </c>
      <c r="AC4" s="88">
        <f t="shared" ref="AC4:AF4" si="2">IF(LEN(AC3)&lt;4,1,1*LEFT(RIGHT(AC3,3),1))</f>
        <v>1</v>
      </c>
      <c r="AD4" s="88">
        <f t="shared" si="2"/>
        <v>1</v>
      </c>
      <c r="AE4" s="88">
        <f t="shared" si="2"/>
        <v>1</v>
      </c>
      <c r="AF4" s="88">
        <f t="shared" si="2"/>
        <v>1</v>
      </c>
    </row>
    <row r="5" spans="2:32">
      <c r="B5" s="71" t="s">
        <v>81</v>
      </c>
      <c r="C5" s="88" t="str">
        <f>IF(LEN(C3)&lt;4,C3,LEFT(C3,LEN(C3)-4))</f>
        <v>1</v>
      </c>
      <c r="D5" s="88" t="str">
        <f t="shared" ref="D5:AB5" si="3">IF(LEN(D3)&lt;4,D3,LEFT(D3,LEN(D3)-4))</f>
        <v>1</v>
      </c>
      <c r="E5" s="88" t="str">
        <f t="shared" si="3"/>
        <v>1</v>
      </c>
      <c r="F5" s="88" t="str">
        <f t="shared" si="3"/>
        <v>1</v>
      </c>
      <c r="G5" s="88" t="str">
        <f t="shared" si="3"/>
        <v>2</v>
      </c>
      <c r="H5" s="88" t="str">
        <f t="shared" si="3"/>
        <v>2</v>
      </c>
      <c r="I5" s="88" t="str">
        <f t="shared" si="3"/>
        <v>2</v>
      </c>
      <c r="J5" s="88" t="str">
        <f t="shared" si="3"/>
        <v>2</v>
      </c>
      <c r="K5" s="88">
        <f t="shared" si="3"/>
        <v>3</v>
      </c>
      <c r="L5" s="88">
        <f t="shared" si="3"/>
        <v>4</v>
      </c>
      <c r="M5" s="88">
        <f t="shared" si="3"/>
        <v>5</v>
      </c>
      <c r="N5" s="88">
        <f t="shared" si="3"/>
        <v>6</v>
      </c>
      <c r="O5" s="88">
        <f t="shared" si="3"/>
        <v>7</v>
      </c>
      <c r="P5" s="88">
        <f t="shared" si="3"/>
        <v>8</v>
      </c>
      <c r="Q5" s="88">
        <f t="shared" si="3"/>
        <v>9</v>
      </c>
      <c r="R5" s="88">
        <f t="shared" si="3"/>
        <v>10</v>
      </c>
      <c r="S5" s="88">
        <f t="shared" si="3"/>
        <v>11</v>
      </c>
      <c r="T5" s="88">
        <f t="shared" si="3"/>
        <v>12</v>
      </c>
      <c r="U5" s="88">
        <f t="shared" si="3"/>
        <v>13</v>
      </c>
      <c r="V5" s="88">
        <f t="shared" si="3"/>
        <v>14</v>
      </c>
      <c r="W5" s="88">
        <f t="shared" si="3"/>
        <v>15</v>
      </c>
      <c r="X5" s="88">
        <f t="shared" si="3"/>
        <v>16</v>
      </c>
      <c r="Y5" s="88">
        <f t="shared" si="3"/>
        <v>17</v>
      </c>
      <c r="Z5" s="88">
        <f t="shared" si="3"/>
        <v>18</v>
      </c>
      <c r="AA5" s="88">
        <f t="shared" si="3"/>
        <v>19</v>
      </c>
      <c r="AB5" s="88">
        <f t="shared" si="3"/>
        <v>20</v>
      </c>
      <c r="AC5" s="88">
        <f t="shared" ref="AC5:AF5" si="4">IF(LEN(AC3)&lt;4,AC3,LEFT(AC3,LEN(AC3)-4))</f>
        <v>21</v>
      </c>
      <c r="AD5" s="88">
        <f t="shared" si="4"/>
        <v>22</v>
      </c>
      <c r="AE5" s="88">
        <f t="shared" si="4"/>
        <v>23</v>
      </c>
      <c r="AF5" s="88">
        <f t="shared" si="4"/>
        <v>24</v>
      </c>
    </row>
    <row r="6" spans="2:32">
      <c r="B6" s="71" t="s">
        <v>82</v>
      </c>
      <c r="C6" s="88">
        <f>C4*C2</f>
        <v>0</v>
      </c>
      <c r="D6" s="88">
        <f t="shared" ref="D6:W6" si="5">D4*D2</f>
        <v>0</v>
      </c>
      <c r="E6" s="88">
        <f t="shared" si="5"/>
        <v>0</v>
      </c>
      <c r="F6" s="88">
        <f t="shared" si="5"/>
        <v>0</v>
      </c>
      <c r="G6" s="88">
        <f t="shared" si="5"/>
        <v>0</v>
      </c>
      <c r="H6" s="88">
        <f t="shared" si="5"/>
        <v>0</v>
      </c>
      <c r="I6" s="88">
        <f t="shared" si="5"/>
        <v>0</v>
      </c>
      <c r="J6" s="88">
        <f t="shared" si="5"/>
        <v>0</v>
      </c>
      <c r="K6" s="88">
        <f t="shared" si="5"/>
        <v>0</v>
      </c>
      <c r="L6" s="88">
        <f t="shared" si="5"/>
        <v>0</v>
      </c>
      <c r="M6" s="88">
        <f t="shared" si="5"/>
        <v>0</v>
      </c>
      <c r="N6" s="88">
        <f t="shared" si="5"/>
        <v>0</v>
      </c>
      <c r="O6" s="88">
        <f t="shared" si="5"/>
        <v>0</v>
      </c>
      <c r="P6" s="88">
        <f t="shared" si="5"/>
        <v>0</v>
      </c>
      <c r="Q6" s="88">
        <f t="shared" si="5"/>
        <v>0</v>
      </c>
      <c r="R6" s="88">
        <f t="shared" si="5"/>
        <v>0</v>
      </c>
      <c r="S6" s="88">
        <f t="shared" si="5"/>
        <v>0</v>
      </c>
      <c r="T6" s="88">
        <f t="shared" si="5"/>
        <v>0</v>
      </c>
      <c r="U6" s="88">
        <f t="shared" si="5"/>
        <v>0</v>
      </c>
      <c r="V6" s="88">
        <f t="shared" si="5"/>
        <v>0</v>
      </c>
      <c r="W6" s="88">
        <f t="shared" si="5"/>
        <v>0</v>
      </c>
      <c r="X6" s="88">
        <f t="shared" ref="X6:AB6" si="6">X4*X2</f>
        <v>0</v>
      </c>
      <c r="Y6" s="88">
        <f t="shared" si="6"/>
        <v>0</v>
      </c>
      <c r="Z6" s="88">
        <f t="shared" si="6"/>
        <v>0</v>
      </c>
      <c r="AA6" s="88">
        <f t="shared" si="6"/>
        <v>0</v>
      </c>
      <c r="AB6" s="88">
        <f t="shared" si="6"/>
        <v>0</v>
      </c>
      <c r="AC6" s="88">
        <f t="shared" ref="AC6:AF6" si="7">AC4*AC2</f>
        <v>0</v>
      </c>
      <c r="AD6" s="88">
        <f t="shared" si="7"/>
        <v>0</v>
      </c>
      <c r="AE6" s="88">
        <f t="shared" si="7"/>
        <v>0</v>
      </c>
      <c r="AF6" s="88">
        <f t="shared" si="7"/>
        <v>0</v>
      </c>
    </row>
    <row r="7" spans="2:32">
      <c r="C7" s="55" t="s">
        <v>106</v>
      </c>
    </row>
    <row r="8" spans="2:32">
      <c r="C8" s="55" t="s">
        <v>75</v>
      </c>
      <c r="D8" s="55" t="s">
        <v>74</v>
      </c>
    </row>
    <row r="9" spans="2:32" ht="21">
      <c r="F9" s="80" t="str">
        <f>IF(COUNTIF(C2:W2,"")=0,"","Введите уровень успешности каждого задания")</f>
        <v>Введите уровень успешности каждого задания</v>
      </c>
    </row>
    <row r="10" spans="2:32" ht="94.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32" ht="48" customHeight="1">
      <c r="B11" s="77">
        <f>АнализКл!B11</f>
        <v>1</v>
      </c>
      <c r="C11" s="86" t="str">
        <f>АнализКл!C11</f>
        <v>Аудирование с пониманием основного содержания прослушанного текста</v>
      </c>
      <c r="D11" s="82">
        <f>АнализКл!D11</f>
        <v>0</v>
      </c>
      <c r="E11" s="87" t="str">
        <f>АнализКл!E11</f>
        <v>2.1</v>
      </c>
      <c r="F11" s="78">
        <f>АнализКл!F11</f>
        <v>0</v>
      </c>
      <c r="G11" s="66">
        <f>АнализКл!G11</f>
        <v>4</v>
      </c>
      <c r="H11" s="83" t="str">
        <f>IF(I11="","",I11*G11)</f>
        <v/>
      </c>
      <c r="I11" s="79" t="str">
        <f>IF(COUNTIFS($C$5:$AF$5,$B11,$C$2:$AF$2,"")=0,SUMIFS($C$6:$AF$6,$C$5:$AF$5,$B11)/$G11/100,"")</f>
        <v/>
      </c>
      <c r="J11" s="78" t="str">
        <f t="shared" ref="J11:J25" si="8">IF(I11="",$F$9,IF(I11&gt;=$A$41,$C$41,IF(I11&gt;=$A$40,$C$40,IF(I11&gt;=$A$39,$C$39,IF(I11&gt;=$A$38,$C$38,$C$37)))))</f>
        <v>Введите уровень успешности каждого задания</v>
      </c>
    </row>
    <row r="12" spans="2:32" ht="48" customHeight="1">
      <c r="B12" s="77">
        <f>АнализКл!B12</f>
        <v>2</v>
      </c>
      <c r="C12" s="86" t="str">
        <f>АнализКл!C12</f>
        <v>Чтение с пониманием основного содержания прочитанного текста</v>
      </c>
      <c r="D12" s="82">
        <f>АнализКл!D12</f>
        <v>0</v>
      </c>
      <c r="E12" s="87" t="str">
        <f>АнализКл!E12</f>
        <v>3.1</v>
      </c>
      <c r="F12" s="78">
        <f>АнализКл!F12</f>
        <v>0</v>
      </c>
      <c r="G12" s="66">
        <f>АнализКл!G12</f>
        <v>4</v>
      </c>
      <c r="H12" s="83" t="str">
        <f t="shared" ref="H12:H25" si="9">IF(I12="","",I12*G12)</f>
        <v/>
      </c>
      <c r="I12" s="79" t="str">
        <f t="shared" ref="I12:I34" si="10">IF(COUNTIFS($C$5:$AF$5,$B12,$C$2:$AF$2,"")=0,SUMIFS($C$6:$AF$6,$C$5:$AF$5,$B12)/$G12/100,"")</f>
        <v/>
      </c>
      <c r="J12" s="78" t="str">
        <f t="shared" si="8"/>
        <v>Введите уровень успешности каждого задания</v>
      </c>
    </row>
    <row r="13" spans="2:32" ht="48" customHeight="1">
      <c r="B13" s="77">
        <f>АнализКл!B13</f>
        <v>3</v>
      </c>
      <c r="C13" s="124" t="str">
        <f>АнализКл!C$13</f>
        <v>Чтение с пониманием в прочитанном тексте запрашиваемой информации</v>
      </c>
      <c r="D13" s="124">
        <f>АнализКл!D13</f>
        <v>0</v>
      </c>
      <c r="E13" s="121" t="str">
        <f>АнализКл!E13</f>
        <v>3.2</v>
      </c>
      <c r="F13" s="78">
        <f>АнализКл!F13</f>
        <v>0</v>
      </c>
      <c r="G13" s="66">
        <f>АнализКл!G13</f>
        <v>1</v>
      </c>
      <c r="H13" s="83" t="str">
        <f t="shared" si="9"/>
        <v/>
      </c>
      <c r="I13" s="79" t="str">
        <f t="shared" si="10"/>
        <v/>
      </c>
      <c r="J13" s="78" t="str">
        <f t="shared" si="8"/>
        <v>Введите уровень успешности каждого задания</v>
      </c>
    </row>
    <row r="14" spans="2:32" ht="48" customHeight="1">
      <c r="B14" s="77">
        <f>АнализКл!B14</f>
        <v>4</v>
      </c>
      <c r="C14" s="125"/>
      <c r="D14" s="125"/>
      <c r="E14" s="122"/>
      <c r="F14" s="78">
        <f>АнализКл!F14</f>
        <v>0</v>
      </c>
      <c r="G14" s="66">
        <f>АнализКл!G14</f>
        <v>1</v>
      </c>
      <c r="H14" s="83" t="str">
        <f t="shared" si="9"/>
        <v/>
      </c>
      <c r="I14" s="79" t="str">
        <f t="shared" si="10"/>
        <v/>
      </c>
      <c r="J14" s="78" t="str">
        <f t="shared" si="8"/>
        <v>Введите уровень успешности каждого задания</v>
      </c>
    </row>
    <row r="15" spans="2:32" ht="48" customHeight="1">
      <c r="B15" s="77">
        <f>АнализКл!B15</f>
        <v>5</v>
      </c>
      <c r="C15" s="125"/>
      <c r="D15" s="125"/>
      <c r="E15" s="122"/>
      <c r="F15" s="78">
        <f>АнализКл!F15</f>
        <v>0</v>
      </c>
      <c r="G15" s="66">
        <f>АнализКл!G15</f>
        <v>1</v>
      </c>
      <c r="H15" s="83" t="str">
        <f t="shared" si="9"/>
        <v/>
      </c>
      <c r="I15" s="79" t="str">
        <f t="shared" si="10"/>
        <v/>
      </c>
      <c r="J15" s="78" t="str">
        <f t="shared" si="8"/>
        <v>Введите уровень успешности каждого задания</v>
      </c>
    </row>
    <row r="16" spans="2:32" ht="48" customHeight="1">
      <c r="B16" s="77">
        <f>АнализКл!B16</f>
        <v>6</v>
      </c>
      <c r="C16" s="125"/>
      <c r="D16" s="125"/>
      <c r="E16" s="122"/>
      <c r="F16" s="78">
        <f>АнализКл!F16</f>
        <v>0</v>
      </c>
      <c r="G16" s="66">
        <f>АнализКл!G16</f>
        <v>1</v>
      </c>
      <c r="H16" s="83" t="str">
        <f t="shared" si="9"/>
        <v/>
      </c>
      <c r="I16" s="79" t="str">
        <f t="shared" si="10"/>
        <v/>
      </c>
      <c r="J16" s="78" t="str">
        <f t="shared" si="8"/>
        <v>Введите уровень успешности каждого задания</v>
      </c>
    </row>
    <row r="17" spans="2:10" ht="48" customHeight="1">
      <c r="B17" s="77">
        <f>АнализКл!B17</f>
        <v>7</v>
      </c>
      <c r="C17" s="125"/>
      <c r="D17" s="125"/>
      <c r="E17" s="122"/>
      <c r="F17" s="78">
        <f>АнализКл!F17</f>
        <v>0</v>
      </c>
      <c r="G17" s="66">
        <f>АнализКл!G17</f>
        <v>1</v>
      </c>
      <c r="H17" s="83" t="str">
        <f t="shared" si="9"/>
        <v/>
      </c>
      <c r="I17" s="79" t="str">
        <f>IF(COUNTIFS($C$5:$AF$5,$B17,$C$2:$AF$2,"")=0,SUMIFS($C$6:$AF$6,$C$5:$AF$5,$B17)/$G17/100,"")</f>
        <v/>
      </c>
      <c r="J17" s="78" t="str">
        <f t="shared" si="8"/>
        <v>Введите уровень успешности каждого задания</v>
      </c>
    </row>
    <row r="18" spans="2:10" ht="48" customHeight="1">
      <c r="B18" s="77">
        <f>АнализКл!B18</f>
        <v>8</v>
      </c>
      <c r="C18" s="125"/>
      <c r="D18" s="125"/>
      <c r="E18" s="122"/>
      <c r="F18" s="78">
        <f>АнализКл!F18</f>
        <v>0</v>
      </c>
      <c r="G18" s="66">
        <f>АнализКл!G18</f>
        <v>1</v>
      </c>
      <c r="H18" s="83" t="str">
        <f t="shared" si="9"/>
        <v/>
      </c>
      <c r="I18" s="79" t="str">
        <f>IF(COUNTIFS($C$5:$AF$5,$B18,$C$2:$AF$2,"")=0,SUMIFS($C$6:$AF$6,$C$5:$AF$5,$B18)/$G18/100,"")</f>
        <v/>
      </c>
      <c r="J18" s="78" t="str">
        <f t="shared" si="8"/>
        <v>Введите уровень успешности каждого задания</v>
      </c>
    </row>
    <row r="19" spans="2:10" ht="48" customHeight="1">
      <c r="B19" s="77">
        <f>АнализКл!B19</f>
        <v>9</v>
      </c>
      <c r="C19" s="126"/>
      <c r="D19" s="126"/>
      <c r="E19" s="123"/>
      <c r="F19" s="78">
        <f>АнализКл!F19</f>
        <v>0</v>
      </c>
      <c r="G19" s="66">
        <f>АнализКл!G19</f>
        <v>1</v>
      </c>
      <c r="H19" s="83" t="str">
        <f t="shared" si="9"/>
        <v/>
      </c>
      <c r="I19" s="79" t="str">
        <f t="shared" si="10"/>
        <v/>
      </c>
      <c r="J19" s="78" t="str">
        <f t="shared" si="8"/>
        <v>Введите уровень успешности каждого задания</v>
      </c>
    </row>
    <row r="20" spans="2:10" ht="48" customHeight="1">
      <c r="B20" s="77">
        <f>АнализКл!B20</f>
        <v>10</v>
      </c>
      <c r="C20" s="124" t="str">
        <f>АнализКл!C$20</f>
        <v xml:space="preserve">Грамматические навыки употребления нужной морфологической формы данного слова в коммуникативно-значимом кон-тексте </v>
      </c>
      <c r="D20" s="124">
        <f>АнализКл!D20</f>
        <v>0</v>
      </c>
      <c r="E20" s="121" t="str">
        <f>АнализКл!E20</f>
        <v>5.2.15
5.2.16
5.2.21
5.2.25</v>
      </c>
      <c r="F20" s="78">
        <f>АнализКл!F20</f>
        <v>0</v>
      </c>
      <c r="G20" s="66">
        <f>АнализКл!G20</f>
        <v>1</v>
      </c>
      <c r="H20" s="83" t="str">
        <f t="shared" si="9"/>
        <v/>
      </c>
      <c r="I20" s="79" t="str">
        <f t="shared" si="10"/>
        <v/>
      </c>
      <c r="J20" s="78" t="str">
        <f t="shared" si="8"/>
        <v>Введите уровень успешности каждого задания</v>
      </c>
    </row>
    <row r="21" spans="2:10" ht="48" customHeight="1">
      <c r="B21" s="77">
        <f>АнализКл!B21</f>
        <v>11</v>
      </c>
      <c r="C21" s="125"/>
      <c r="D21" s="125"/>
      <c r="E21" s="122"/>
      <c r="F21" s="78">
        <f>АнализКл!F21</f>
        <v>0</v>
      </c>
      <c r="G21" s="66">
        <f>АнализКл!G21</f>
        <v>1</v>
      </c>
      <c r="H21" s="83" t="str">
        <f t="shared" si="9"/>
        <v/>
      </c>
      <c r="I21" s="79" t="str">
        <f t="shared" si="10"/>
        <v/>
      </c>
      <c r="J21" s="78" t="str">
        <f t="shared" si="8"/>
        <v>Введите уровень успешности каждого задания</v>
      </c>
    </row>
    <row r="22" spans="2:10" ht="48" customHeight="1">
      <c r="B22" s="77">
        <f>АнализКл!B22</f>
        <v>12</v>
      </c>
      <c r="C22" s="125"/>
      <c r="D22" s="125"/>
      <c r="E22" s="122"/>
      <c r="F22" s="78">
        <f>АнализКл!F22</f>
        <v>0</v>
      </c>
      <c r="G22" s="66">
        <f>АнализКл!G22</f>
        <v>1</v>
      </c>
      <c r="H22" s="83" t="str">
        <f t="shared" si="9"/>
        <v/>
      </c>
      <c r="I22" s="79" t="str">
        <f t="shared" si="10"/>
        <v/>
      </c>
      <c r="J22" s="78" t="str">
        <f t="shared" si="8"/>
        <v>Введите уровень успешности каждого задания</v>
      </c>
    </row>
    <row r="23" spans="2:10" ht="48" customHeight="1">
      <c r="B23" s="77">
        <f>АнализКл!B23</f>
        <v>13</v>
      </c>
      <c r="C23" s="125"/>
      <c r="D23" s="125"/>
      <c r="E23" s="122"/>
      <c r="F23" s="78">
        <f>АнализКл!F23</f>
        <v>0</v>
      </c>
      <c r="G23" s="66">
        <f>АнализКл!G23</f>
        <v>1</v>
      </c>
      <c r="H23" s="83" t="str">
        <f t="shared" ref="H23:H24" si="11">IF(I23="","",I23*G23)</f>
        <v/>
      </c>
      <c r="I23" s="79" t="str">
        <f t="shared" si="10"/>
        <v/>
      </c>
      <c r="J23" s="78" t="str">
        <f t="shared" si="8"/>
        <v>Введите уровень успешности каждого задания</v>
      </c>
    </row>
    <row r="24" spans="2:10" ht="48" customHeight="1">
      <c r="B24" s="77">
        <f>АнализКл!B24</f>
        <v>14</v>
      </c>
      <c r="C24" s="125"/>
      <c r="D24" s="125"/>
      <c r="E24" s="122"/>
      <c r="F24" s="78">
        <f>АнализКл!F24</f>
        <v>0</v>
      </c>
      <c r="G24" s="66">
        <f>АнализКл!G24</f>
        <v>1</v>
      </c>
      <c r="H24" s="83" t="str">
        <f t="shared" si="11"/>
        <v/>
      </c>
      <c r="I24" s="79" t="str">
        <f t="shared" si="10"/>
        <v/>
      </c>
      <c r="J24" s="78" t="str">
        <f t="shared" si="8"/>
        <v>Введите уровень успешности каждого задания</v>
      </c>
    </row>
    <row r="25" spans="2:10" ht="48" customHeight="1">
      <c r="B25" s="77">
        <f>АнализКл!B25</f>
        <v>15</v>
      </c>
      <c r="C25" s="125"/>
      <c r="D25" s="125"/>
      <c r="E25" s="122"/>
      <c r="F25" s="78">
        <f>АнализКл!F25</f>
        <v>0</v>
      </c>
      <c r="G25" s="66">
        <f>АнализКл!G25</f>
        <v>1</v>
      </c>
      <c r="H25" s="83" t="str">
        <f t="shared" si="9"/>
        <v/>
      </c>
      <c r="I25" s="79" t="str">
        <f t="shared" si="10"/>
        <v/>
      </c>
      <c r="J25" s="78" t="str">
        <f t="shared" si="8"/>
        <v>Введите уровень успешности каждого задания</v>
      </c>
    </row>
    <row r="26" spans="2:10" ht="48" customHeight="1">
      <c r="B26" s="77">
        <f>АнализКл!B26</f>
        <v>16</v>
      </c>
      <c r="C26" s="125"/>
      <c r="D26" s="125"/>
      <c r="E26" s="122"/>
      <c r="F26" s="78">
        <f>АнализКл!F26</f>
        <v>0</v>
      </c>
      <c r="G26" s="66">
        <f>АнализКл!G26</f>
        <v>1</v>
      </c>
      <c r="H26" s="83" t="str">
        <f t="shared" ref="H26:H30" si="12">IF(I26="","",I26*G26)</f>
        <v/>
      </c>
      <c r="I26" s="79" t="str">
        <f t="shared" si="10"/>
        <v/>
      </c>
      <c r="J26" s="78" t="str">
        <f t="shared" ref="J26:J34" si="13">IF(I26="",$F$9,IF(I26&gt;=$A$41,$C$41,IF(I26&gt;=$A$40,$C$40,IF(I26&gt;=$A$39,$C$39,IF(I26&gt;=$A$38,$C$38,$C$37)))))</f>
        <v>Введите уровень успешности каждого задания</v>
      </c>
    </row>
    <row r="27" spans="2:10" ht="48" customHeight="1">
      <c r="B27" s="77">
        <f>АнализКл!B27</f>
        <v>17</v>
      </c>
      <c r="C27" s="125"/>
      <c r="D27" s="125"/>
      <c r="E27" s="122"/>
      <c r="F27" s="78">
        <f>АнализКл!F27</f>
        <v>0</v>
      </c>
      <c r="G27" s="66">
        <f>АнализКл!G27</f>
        <v>1</v>
      </c>
      <c r="H27" s="83" t="str">
        <f t="shared" si="12"/>
        <v/>
      </c>
      <c r="I27" s="79" t="str">
        <f t="shared" si="10"/>
        <v/>
      </c>
      <c r="J27" s="78" t="str">
        <f t="shared" si="13"/>
        <v>Введите уровень успешности каждого задания</v>
      </c>
    </row>
    <row r="28" spans="2:10" ht="48" customHeight="1">
      <c r="B28" s="77">
        <f>АнализКл!B28</f>
        <v>18</v>
      </c>
      <c r="C28" s="126"/>
      <c r="D28" s="126"/>
      <c r="E28" s="123"/>
      <c r="F28" s="78">
        <f>АнализКл!F28</f>
        <v>0</v>
      </c>
      <c r="G28" s="66">
        <f>АнализКл!G28</f>
        <v>1</v>
      </c>
      <c r="H28" s="83" t="str">
        <f t="shared" si="12"/>
        <v/>
      </c>
      <c r="I28" s="79" t="str">
        <f t="shared" si="10"/>
        <v/>
      </c>
      <c r="J28" s="78" t="str">
        <f t="shared" si="13"/>
        <v>Введите уровень успешности каждого задания</v>
      </c>
    </row>
    <row r="29" spans="2:10" ht="48" customHeight="1">
      <c r="B29" s="77">
        <f>АнализКл!B29</f>
        <v>19</v>
      </c>
      <c r="C29" s="124" t="str">
        <f>АнализКл!C29</f>
        <v>Лексико-грамматические навыки образо-вания и употребления родственного слова нужной части речи с использованием аф-фиксации в коммуникативно-значимом контексте</v>
      </c>
      <c r="D29" s="124">
        <f>АнализКл!D29</f>
        <v>0</v>
      </c>
      <c r="E29" s="121" t="str">
        <f>АнализКл!E29</f>
        <v>5.3.6</v>
      </c>
      <c r="F29" s="78">
        <f>АнализКл!F29</f>
        <v>0</v>
      </c>
      <c r="G29" s="66">
        <f>АнализКл!G29</f>
        <v>1</v>
      </c>
      <c r="H29" s="83" t="str">
        <f t="shared" si="12"/>
        <v/>
      </c>
      <c r="I29" s="79" t="str">
        <f t="shared" si="10"/>
        <v/>
      </c>
      <c r="J29" s="78" t="str">
        <f t="shared" si="13"/>
        <v>Введите уровень успешности каждого задания</v>
      </c>
    </row>
    <row r="30" spans="2:10" ht="48" customHeight="1">
      <c r="B30" s="77">
        <f>АнализКл!B30</f>
        <v>20</v>
      </c>
      <c r="C30" s="128"/>
      <c r="D30" s="125"/>
      <c r="E30" s="122"/>
      <c r="F30" s="78">
        <f>АнализКл!F30</f>
        <v>0</v>
      </c>
      <c r="G30" s="66">
        <f>АнализКл!G30</f>
        <v>1</v>
      </c>
      <c r="H30" s="83" t="str">
        <f t="shared" si="12"/>
        <v/>
      </c>
      <c r="I30" s="79" t="str">
        <f t="shared" si="10"/>
        <v/>
      </c>
      <c r="J30" s="78" t="str">
        <f t="shared" si="13"/>
        <v>Введите уровень успешности каждого задания</v>
      </c>
    </row>
    <row r="31" spans="2:10" ht="48" customHeight="1">
      <c r="B31" s="77">
        <f>АнализКл!B31</f>
        <v>21</v>
      </c>
      <c r="C31" s="128"/>
      <c r="D31" s="125"/>
      <c r="E31" s="122"/>
      <c r="F31" s="78">
        <f>АнализКл!F31</f>
        <v>0</v>
      </c>
      <c r="G31" s="66">
        <f>АнализКл!G31</f>
        <v>1</v>
      </c>
      <c r="H31" s="83" t="str">
        <f t="shared" ref="H31:H34" si="14">IF(I31="","",I31*G31)</f>
        <v/>
      </c>
      <c r="I31" s="79" t="str">
        <f t="shared" si="10"/>
        <v/>
      </c>
      <c r="J31" s="78" t="str">
        <f t="shared" si="13"/>
        <v>Введите уровень успешности каждого задания</v>
      </c>
    </row>
    <row r="32" spans="2:10" ht="48" customHeight="1">
      <c r="B32" s="77">
        <f>АнализКл!B32</f>
        <v>22</v>
      </c>
      <c r="C32" s="128"/>
      <c r="D32" s="125"/>
      <c r="E32" s="122"/>
      <c r="F32" s="78">
        <f>АнализКл!F32</f>
        <v>0</v>
      </c>
      <c r="G32" s="66">
        <f>АнализКл!G32</f>
        <v>1</v>
      </c>
      <c r="H32" s="83" t="str">
        <f t="shared" si="14"/>
        <v/>
      </c>
      <c r="I32" s="79" t="str">
        <f t="shared" si="10"/>
        <v/>
      </c>
      <c r="J32" s="78" t="str">
        <f t="shared" si="13"/>
        <v>Введите уровень успешности каждого задания</v>
      </c>
    </row>
    <row r="33" spans="1:10" ht="48" customHeight="1">
      <c r="B33" s="77">
        <f>АнализКл!B33</f>
        <v>23</v>
      </c>
      <c r="C33" s="128"/>
      <c r="D33" s="125"/>
      <c r="E33" s="122"/>
      <c r="F33" s="78">
        <f>АнализКл!F33</f>
        <v>0</v>
      </c>
      <c r="G33" s="66">
        <f>АнализКл!G33</f>
        <v>1</v>
      </c>
      <c r="H33" s="83" t="str">
        <f t="shared" si="14"/>
        <v/>
      </c>
      <c r="I33" s="79" t="str">
        <f t="shared" si="10"/>
        <v/>
      </c>
      <c r="J33" s="78" t="str">
        <f t="shared" si="13"/>
        <v>Введите уровень успешности каждого задания</v>
      </c>
    </row>
    <row r="34" spans="1:10" ht="48" customHeight="1">
      <c r="B34" s="77">
        <f>АнализКл!B34</f>
        <v>24</v>
      </c>
      <c r="C34" s="129"/>
      <c r="D34" s="126"/>
      <c r="E34" s="123"/>
      <c r="F34" s="78">
        <f>АнализКл!F34</f>
        <v>0</v>
      </c>
      <c r="G34" s="66">
        <f>АнализКл!G34</f>
        <v>1</v>
      </c>
      <c r="H34" s="83" t="str">
        <f t="shared" si="14"/>
        <v/>
      </c>
      <c r="I34" s="79" t="str">
        <f t="shared" si="10"/>
        <v/>
      </c>
      <c r="J34" s="78" t="str">
        <f t="shared" si="13"/>
        <v>Введите уровень успешности каждого задания</v>
      </c>
    </row>
    <row r="36" spans="1:10" ht="15.75">
      <c r="A36" s="72" t="s">
        <v>79</v>
      </c>
      <c r="B36" s="72" t="s">
        <v>78</v>
      </c>
      <c r="C36" s="73" t="s">
        <v>68</v>
      </c>
    </row>
    <row r="37" spans="1:10" ht="15.75">
      <c r="A37" s="74">
        <v>0</v>
      </c>
      <c r="B37" s="74">
        <f>A38-0.01</f>
        <v>0.28999999999999998</v>
      </c>
      <c r="C37" s="75" t="s">
        <v>69</v>
      </c>
    </row>
    <row r="38" spans="1:10" ht="15.75">
      <c r="A38" s="74">
        <v>0.3</v>
      </c>
      <c r="B38" s="74">
        <f t="shared" ref="B38:B40" si="15">A39-0.01</f>
        <v>0.49</v>
      </c>
      <c r="C38" s="75" t="s">
        <v>70</v>
      </c>
    </row>
    <row r="39" spans="1:10" ht="15.75">
      <c r="A39" s="74">
        <v>0.5</v>
      </c>
      <c r="B39" s="74">
        <f t="shared" si="15"/>
        <v>0.69</v>
      </c>
      <c r="C39" s="75" t="s">
        <v>84</v>
      </c>
    </row>
    <row r="40" spans="1:10" ht="15.75">
      <c r="A40" s="74">
        <v>0.7</v>
      </c>
      <c r="B40" s="74">
        <f t="shared" si="15"/>
        <v>0.89</v>
      </c>
      <c r="C40" s="75" t="s">
        <v>71</v>
      </c>
    </row>
    <row r="41" spans="1:10" ht="15.75">
      <c r="A41" s="74">
        <v>0.9</v>
      </c>
      <c r="B41" s="74">
        <v>1</v>
      </c>
      <c r="C41" s="75" t="s">
        <v>72</v>
      </c>
    </row>
  </sheetData>
  <sheetProtection sheet="1" objects="1" scenarios="1" formatRows="0"/>
  <mergeCells count="10">
    <mergeCell ref="C1:N1"/>
    <mergeCell ref="C13:C19"/>
    <mergeCell ref="C20:C28"/>
    <mergeCell ref="C29:C34"/>
    <mergeCell ref="E13:E19"/>
    <mergeCell ref="E20:E28"/>
    <mergeCell ref="E29:E34"/>
    <mergeCell ref="D29:D34"/>
    <mergeCell ref="D20:D28"/>
    <mergeCell ref="D13:D19"/>
  </mergeCells>
  <conditionalFormatting sqref="J11:J25 A37:C38">
    <cfRule type="expression" dxfId="2" priority="1788">
      <formula>$I11&lt;$A$39</formula>
    </cfRule>
  </conditionalFormatting>
  <conditionalFormatting sqref="J26:J30">
    <cfRule type="expression" dxfId="1" priority="2">
      <formula>$I26&lt;$A$39</formula>
    </cfRule>
  </conditionalFormatting>
  <conditionalFormatting sqref="J31:J34">
    <cfRule type="expression" dxfId="0" priority="1">
      <formula>$I31&lt;$A$39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9"/>
  <sheetViews>
    <sheetView workbookViewId="0"/>
  </sheetViews>
  <sheetFormatPr defaultRowHeight="15"/>
  <cols>
    <col min="1" max="2" width="18.5703125" customWidth="1"/>
  </cols>
  <sheetData>
    <row r="2" spans="1:2">
      <c r="A2" t="s">
        <v>93</v>
      </c>
    </row>
    <row r="3" spans="1:2" ht="15" customHeight="1">
      <c r="A3" s="91" t="s">
        <v>94</v>
      </c>
      <c r="B3" s="91" t="s">
        <v>95</v>
      </c>
    </row>
    <row r="4" spans="1:2">
      <c r="A4" s="92" t="s">
        <v>99</v>
      </c>
      <c r="B4" s="92" t="s">
        <v>100</v>
      </c>
    </row>
    <row r="6" spans="1:2">
      <c r="A6" t="s">
        <v>96</v>
      </c>
    </row>
    <row r="7" spans="1:2">
      <c r="A7" t="s">
        <v>97</v>
      </c>
    </row>
    <row r="9" spans="1:2">
      <c r="A9" t="s">
        <v>98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Форма_3</vt:lpstr>
      <vt:lpstr>Areas</vt:lpstr>
      <vt:lpstr>АнализКл</vt:lpstr>
      <vt:lpstr>АнализОО</vt:lpstr>
      <vt:lpstr>ДИ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1</cp:lastModifiedBy>
  <cp:lastPrinted>2018-11-14T09:45:00Z</cp:lastPrinted>
  <dcterms:created xsi:type="dcterms:W3CDTF">2006-09-28T05:33:49Z</dcterms:created>
  <dcterms:modified xsi:type="dcterms:W3CDTF">2018-11-14T11:10:46Z</dcterms:modified>
</cp:coreProperties>
</file>