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АнализКл!$A$7:$J$30</definedName>
    <definedName name="_xlnm.Print_Area" localSheetId="3">АнализОО!$A$7:$K$30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24519"/>
</workbook>
</file>

<file path=xl/calcChain.xml><?xml version="1.0" encoding="utf-8"?>
<calcChain xmlns="http://schemas.openxmlformats.org/spreadsheetml/2006/main">
  <c r="H11" i="25"/>
  <c r="I11"/>
  <c r="I12"/>
  <c r="H12" s="1"/>
  <c r="I13"/>
  <c r="H13" s="1"/>
  <c r="C7" i="27"/>
  <c r="H23" i="25"/>
  <c r="H22"/>
  <c r="H21"/>
  <c r="H20"/>
  <c r="H19"/>
  <c r="H18"/>
  <c r="H17"/>
  <c r="H16"/>
  <c r="H15"/>
  <c r="H14"/>
  <c r="F10" i="27"/>
  <c r="E10"/>
  <c r="D10"/>
  <c r="C10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I22" i="25"/>
  <c r="I23"/>
  <c r="I21"/>
  <c r="I20"/>
  <c r="I19"/>
  <c r="I18"/>
  <c r="I17"/>
  <c r="I16"/>
  <c r="I15"/>
  <c r="I14"/>
  <c r="G12" i="27" l="1"/>
  <c r="F12"/>
  <c r="E12"/>
  <c r="D12"/>
  <c r="C12"/>
  <c r="B12"/>
  <c r="D11"/>
  <c r="E11"/>
  <c r="F11"/>
  <c r="G11"/>
  <c r="C11"/>
  <c r="O5"/>
  <c r="O4"/>
  <c r="O6" s="1"/>
  <c r="L5"/>
  <c r="M5"/>
  <c r="N5"/>
  <c r="L4"/>
  <c r="L6" s="1"/>
  <c r="M4"/>
  <c r="M6" s="1"/>
  <c r="N4"/>
  <c r="N6" s="1"/>
  <c r="K5"/>
  <c r="K4"/>
  <c r="K6" s="1"/>
  <c r="D5" l="1"/>
  <c r="E5"/>
  <c r="F5"/>
  <c r="G5"/>
  <c r="H5"/>
  <c r="I5"/>
  <c r="J5"/>
  <c r="C5"/>
  <c r="I19" l="1"/>
  <c r="I22"/>
  <c r="I20"/>
  <c r="I23"/>
  <c r="I21"/>
  <c r="B11"/>
  <c r="H20" l="1"/>
  <c r="H23"/>
  <c r="H19"/>
  <c r="H21"/>
  <c r="H22"/>
  <c r="D4"/>
  <c r="D6" s="1"/>
  <c r="I12" s="1"/>
  <c r="H12" s="1"/>
  <c r="C4"/>
  <c r="C6" s="1"/>
  <c r="I11" s="1"/>
  <c r="H11" s="1"/>
  <c r="E4"/>
  <c r="E6" s="1"/>
  <c r="I13" s="1"/>
  <c r="H13" s="1"/>
  <c r="F4"/>
  <c r="F6" s="1"/>
  <c r="I14" s="1"/>
  <c r="H14" s="1"/>
  <c r="G4"/>
  <c r="G6" s="1"/>
  <c r="I15" s="1"/>
  <c r="H15" s="1"/>
  <c r="H4"/>
  <c r="H6" s="1"/>
  <c r="I16" s="1"/>
  <c r="H16" s="1"/>
  <c r="I4"/>
  <c r="I6" s="1"/>
  <c r="I17" s="1"/>
  <c r="H17" s="1"/>
  <c r="J4"/>
  <c r="J6" s="1"/>
  <c r="I18" s="1"/>
  <c r="H18" s="1"/>
  <c r="F9"/>
  <c r="J20" s="1"/>
  <c r="B26"/>
  <c r="B27"/>
  <c r="B28"/>
  <c r="B29"/>
  <c r="J22" l="1"/>
  <c r="J14"/>
  <c r="J16"/>
  <c r="J12"/>
  <c r="J11"/>
  <c r="J15"/>
  <c r="J13"/>
  <c r="J21"/>
  <c r="J17"/>
  <c r="J23"/>
  <c r="J19"/>
  <c r="J18"/>
  <c r="F9" i="25"/>
  <c r="J23" l="1"/>
  <c r="J21"/>
  <c r="J20"/>
  <c r="J18"/>
  <c r="J17"/>
  <c r="J19"/>
  <c r="J15"/>
  <c r="J12"/>
  <c r="J16"/>
  <c r="J13"/>
  <c r="J22"/>
  <c r="J14"/>
  <c r="J11"/>
  <c r="B27"/>
  <c r="B28"/>
  <c r="B29"/>
  <c r="B26"/>
  <c r="AD54" i="9" l="1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AD8"/>
  <c r="AC8"/>
  <c r="AB8"/>
  <c r="AA8"/>
  <c r="Z8"/>
  <c r="Y8"/>
  <c r="X8"/>
  <c r="W8"/>
  <c r="V8"/>
  <c r="U8"/>
  <c r="T8"/>
  <c r="S8"/>
  <c r="R8"/>
  <c r="Q8"/>
  <c r="Q2" s="1"/>
  <c r="P8"/>
  <c r="O8"/>
  <c r="N8"/>
  <c r="M8"/>
  <c r="M2" s="1"/>
  <c r="L8"/>
  <c r="K8"/>
  <c r="J8"/>
  <c r="I8"/>
  <c r="H8"/>
  <c r="G8"/>
  <c r="F8"/>
  <c r="E8"/>
  <c r="E2" s="1"/>
  <c r="D8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D6"/>
  <c r="AC6"/>
  <c r="AB6"/>
  <c r="AA6"/>
  <c r="Z6"/>
  <c r="Y6"/>
  <c r="X6"/>
  <c r="W6"/>
  <c r="V6"/>
  <c r="U6"/>
  <c r="T6"/>
  <c r="S6"/>
  <c r="S2" s="1"/>
  <c r="R6"/>
  <c r="Q6"/>
  <c r="P6"/>
  <c r="O6"/>
  <c r="O2" s="1"/>
  <c r="N6"/>
  <c r="M6"/>
  <c r="L6"/>
  <c r="K6"/>
  <c r="K2" s="1"/>
  <c r="J6"/>
  <c r="I6"/>
  <c r="H6"/>
  <c r="G6"/>
  <c r="G2" s="1"/>
  <c r="F6"/>
  <c r="E6"/>
  <c r="D6"/>
  <c r="AD5"/>
  <c r="AC5"/>
  <c r="AB5"/>
  <c r="AA5"/>
  <c r="Z5"/>
  <c r="Y5"/>
  <c r="X5"/>
  <c r="W5"/>
  <c r="V5"/>
  <c r="U5"/>
  <c r="T5"/>
  <c r="S5"/>
  <c r="R5"/>
  <c r="R2" s="1"/>
  <c r="Q5"/>
  <c r="P5"/>
  <c r="O5"/>
  <c r="N5"/>
  <c r="N2" s="1"/>
  <c r="M5"/>
  <c r="L5"/>
  <c r="K5"/>
  <c r="J5"/>
  <c r="J2" s="1"/>
  <c r="I5"/>
  <c r="H5"/>
  <c r="G5"/>
  <c r="F5"/>
  <c r="F2" s="1"/>
  <c r="E5"/>
  <c r="D5"/>
  <c r="U4"/>
  <c r="T4"/>
  <c r="S4"/>
  <c r="R4"/>
  <c r="Q4"/>
  <c r="P4"/>
  <c r="O4"/>
  <c r="N4"/>
  <c r="M4"/>
  <c r="L4"/>
  <c r="K4"/>
  <c r="J4"/>
  <c r="I4"/>
  <c r="H4"/>
  <c r="G4"/>
  <c r="F4"/>
  <c r="E4"/>
  <c r="U2"/>
  <c r="F1"/>
  <c r="A1"/>
  <c r="I2" l="1"/>
  <c r="H2"/>
  <c r="T2"/>
  <c r="L2"/>
  <c r="P2"/>
</calcChain>
</file>

<file path=xl/sharedStrings.xml><?xml version="1.0" encoding="utf-8"?>
<sst xmlns="http://schemas.openxmlformats.org/spreadsheetml/2006/main" count="200" uniqueCount="115">
  <si>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</si>
  <si>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</si>
  <si>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</si>
  <si>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</si>
  <si>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</si>
  <si>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</si>
  <si>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</si>
  <si>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</si>
  <si>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</si>
  <si>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</si>
  <si>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</si>
  <si>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</si>
  <si>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</si>
  <si>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</si>
  <si>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</si>
  <si>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</si>
  <si>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</si>
  <si>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</si>
  <si>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</si>
  <si>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</si>
  <si>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</si>
  <si>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</si>
  <si>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</si>
  <si>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</si>
  <si>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</si>
  <si>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</si>
  <si>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</si>
  <si>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</si>
  <si>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</si>
  <si>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</si>
  <si>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</si>
  <si>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</si>
  <si>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</si>
  <si>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</si>
  <si>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</si>
  <si>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</si>
  <si>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</si>
  <si>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</si>
  <si>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</si>
  <si>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</si>
  <si>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</si>
  <si>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</si>
  <si>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</si>
  <si>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</si>
  <si>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</si>
  <si>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</si>
  <si>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</si>
  <si>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</si>
  <si>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</si>
  <si>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</si>
  <si>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</si>
  <si>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</si>
  <si>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</si>
  <si>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</si>
  <si>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</si>
  <si>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</si>
  <si>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</si>
  <si>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</si>
  <si>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</si>
  <si>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</si>
  <si>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</si>
  <si>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</si>
  <si>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</si>
  <si>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</si>
  <si>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</si>
  <si>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</si>
  <si>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</si>
  <si>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</si>
  <si>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</si>
  <si>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</si>
  <si>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</si>
  <si>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</si>
  <si>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</si>
  <si>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</si>
  <si>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</si>
  <si>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</si>
  <si>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</si>
  <si>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Б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</si>
  <si>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</si>
  <si>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</si>
  <si>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</si>
  <si>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</si>
  <si>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</si>
  <si>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КДР по русскому языку (9 кл.) 06.02.2019</t>
  </si>
  <si>
    <t>Проверяемые элементы содержания</t>
  </si>
  <si>
    <t>Коды проверяемых элементов содержания по кодификатору</t>
  </si>
  <si>
    <t>Коды требований</t>
  </si>
  <si>
    <t>Текст как речевое произведение. Смысловая и композиционная целостность текста. Анализ текста.</t>
  </si>
  <si>
    <t>Выразительные средства лексики и фразеологии. Анализ средств выразительности.</t>
  </si>
  <si>
    <t>Правописание приставок. Слитное, дефисное, раздельное написание приставок.</t>
  </si>
  <si>
    <t>8.1</t>
  </si>
  <si>
    <t>10.11</t>
  </si>
  <si>
    <t>6.6; 6.16</t>
  </si>
  <si>
    <t>2.1; 2.3; 2.4</t>
  </si>
  <si>
    <t>1.1</t>
  </si>
  <si>
    <t>Правописание суффиксов различных частей речи (кроме -Н-/-НН-). Правописание -Н- и -НН- в различных частях речи. Правописание личных окончаний глаголов и суффиксов причастий настоящего времени</t>
  </si>
  <si>
    <t>6.7; 6.8; 6.10</t>
  </si>
  <si>
    <t>Лексика и фразеология. Синонимы. Фразеологические обороты. Группы слов по происхождению и употреблению</t>
  </si>
  <si>
    <t>2.2; 2.4</t>
  </si>
  <si>
    <t>1.3</t>
  </si>
  <si>
    <t>Словосочетание</t>
  </si>
  <si>
    <t>5.1</t>
  </si>
  <si>
    <t>Предложение. Грамматическая (предикативная) основа предложения. Подлежащее и сказуемое как главные члены предложения.</t>
  </si>
  <si>
    <t>5.2</t>
  </si>
  <si>
    <t>Осложнённое простое предложение</t>
  </si>
  <si>
    <t>7.19; 7.2; 7.3; 7.4; 7.5; 7.7</t>
  </si>
  <si>
    <t>Пунктуационный анализ. Знаки препинания в предложениях со словами и конструкциями, грамматически не связанными с членами предложения</t>
  </si>
  <si>
    <t>Синтаксический анализ сложного предложения</t>
  </si>
  <si>
    <t>7.19; 7.8</t>
  </si>
  <si>
    <t>5.13</t>
  </si>
  <si>
    <t>5.8; 7.11; 7.12; 7.19</t>
  </si>
  <si>
    <t>Пунктуационный анализ. Знаки препинания в сложносочинённом и в сложноподчинённом предложениях</t>
  </si>
  <si>
    <t>Сложные предложения с разными видами связи между частями.</t>
  </si>
  <si>
    <t>5.8; 5.9; 5.13; 7.14; 7.15; 7.16; 7.17</t>
  </si>
  <si>
    <t>5.10; 5.14; 7.13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</si>
</sst>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8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2" fillId="9" borderId="13" xfId="0" applyFont="1" applyFill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 applyProtection="1">
      <alignment horizontal="left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49" fontId="20" fillId="0" borderId="2" xfId="0" applyNumberFormat="1" applyFont="1" applyBorder="1" applyAlignment="1" applyProtection="1">
      <alignment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9" fontId="14" fillId="0" borderId="2" xfId="3" applyFont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30" ht="15.7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4" t="s">
        <v>52</v>
      </c>
      <c r="B3" s="105" t="s">
        <v>49</v>
      </c>
      <c r="C3" s="107" t="s">
        <v>48</v>
      </c>
      <c r="D3" s="111" t="s">
        <v>55</v>
      </c>
      <c r="E3" s="113" t="s">
        <v>50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04" t="s">
        <v>57</v>
      </c>
      <c r="W3" s="114"/>
      <c r="X3" s="114"/>
      <c r="Y3" s="114"/>
      <c r="Z3" s="104" t="s">
        <v>59</v>
      </c>
      <c r="AA3" s="114"/>
      <c r="AB3" s="114"/>
      <c r="AC3" s="114"/>
      <c r="AD3" s="109" t="s">
        <v>58</v>
      </c>
    </row>
    <row r="4" spans="1:30" ht="16.5" thickBot="1">
      <c r="A4" s="104"/>
      <c r="B4" s="106"/>
      <c r="C4" s="108"/>
      <c r="D4" s="112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0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C48"/>
  <sheetViews>
    <sheetView workbookViewId="0">
      <selection activeCell="D10" sqref="D10"/>
    </sheetView>
  </sheetViews>
  <sheetFormatPr defaultRowHeight="12.75"/>
  <cols>
    <col min="1" max="1" width="9.140625" style="42"/>
    <col min="2" max="2" width="22.85546875" style="42" bestFit="1" customWidth="1"/>
    <col min="3" max="16384" width="9.140625" style="42"/>
  </cols>
  <sheetData>
    <row r="1" spans="1:3" ht="15.75">
      <c r="A1" s="40">
        <v>1</v>
      </c>
      <c r="B1" s="41" t="s">
        <v>11</v>
      </c>
      <c r="C1" s="42">
        <v>1</v>
      </c>
    </row>
    <row r="2" spans="1:3" ht="15.75">
      <c r="A2" s="40">
        <v>2</v>
      </c>
      <c r="B2" s="41" t="s">
        <v>12</v>
      </c>
      <c r="C2" s="42">
        <v>2</v>
      </c>
    </row>
    <row r="3" spans="1:3" ht="15.75">
      <c r="A3" s="40">
        <v>3</v>
      </c>
      <c r="B3" s="41" t="s">
        <v>7</v>
      </c>
      <c r="C3" s="42">
        <v>3</v>
      </c>
    </row>
    <row r="4" spans="1:3" ht="15.75">
      <c r="A4" s="40">
        <v>4</v>
      </c>
      <c r="B4" s="41" t="s">
        <v>13</v>
      </c>
      <c r="C4" s="42">
        <v>4</v>
      </c>
    </row>
    <row r="5" spans="1:3" ht="15.75">
      <c r="A5" s="40">
        <v>5</v>
      </c>
      <c r="B5" s="41" t="s">
        <v>14</v>
      </c>
      <c r="C5" s="42">
        <v>5</v>
      </c>
    </row>
    <row r="7" spans="1:3" ht="15.75">
      <c r="A7" s="40">
        <v>7</v>
      </c>
      <c r="B7" s="41" t="s">
        <v>56</v>
      </c>
      <c r="C7" s="42">
        <v>6</v>
      </c>
    </row>
    <row r="9" spans="1:3" ht="15.75">
      <c r="A9" s="40">
        <v>9</v>
      </c>
      <c r="B9" s="41" t="s">
        <v>29</v>
      </c>
      <c r="C9" s="42">
        <v>7</v>
      </c>
    </row>
    <row r="10" spans="1:3" ht="15.75">
      <c r="A10" s="40">
        <v>10</v>
      </c>
      <c r="B10" s="41" t="s">
        <v>15</v>
      </c>
      <c r="C10" s="42">
        <v>8</v>
      </c>
    </row>
    <row r="11" spans="1:3" ht="15.75">
      <c r="A11" s="40">
        <v>11</v>
      </c>
      <c r="B11" s="41" t="s">
        <v>16</v>
      </c>
      <c r="C11" s="42">
        <v>9</v>
      </c>
    </row>
    <row r="14" spans="1:3" ht="15.75">
      <c r="A14" s="40">
        <v>14</v>
      </c>
      <c r="B14" s="41" t="s">
        <v>0</v>
      </c>
      <c r="C14" s="42">
        <v>10</v>
      </c>
    </row>
    <row r="15" spans="1:3" ht="15.75">
      <c r="A15" s="40">
        <v>15</v>
      </c>
      <c r="B15" s="41" t="s">
        <v>5</v>
      </c>
      <c r="C15" s="42">
        <v>11</v>
      </c>
    </row>
    <row r="16" spans="1:3" ht="15.75">
      <c r="A16" s="40">
        <v>16</v>
      </c>
      <c r="B16" s="41" t="s">
        <v>6</v>
      </c>
      <c r="C16" s="42">
        <v>12</v>
      </c>
    </row>
    <row r="17" spans="1:3" ht="15.75">
      <c r="A17" s="40">
        <v>17</v>
      </c>
      <c r="B17" s="41" t="s">
        <v>8</v>
      </c>
      <c r="C17" s="42">
        <v>13</v>
      </c>
    </row>
    <row r="18" spans="1:3" ht="15.75">
      <c r="A18" s="40">
        <v>18</v>
      </c>
      <c r="B18" s="41" t="s">
        <v>9</v>
      </c>
      <c r="C18" s="42">
        <v>14</v>
      </c>
    </row>
    <row r="19" spans="1:3" ht="15.75">
      <c r="A19" s="40">
        <v>19</v>
      </c>
      <c r="B19" s="41" t="s">
        <v>17</v>
      </c>
      <c r="C19" s="42">
        <v>15</v>
      </c>
    </row>
    <row r="20" spans="1:3" ht="15.75">
      <c r="A20" s="40">
        <v>20</v>
      </c>
      <c r="B20" s="41" t="s">
        <v>18</v>
      </c>
      <c r="C20" s="42">
        <v>16</v>
      </c>
    </row>
    <row r="21" spans="1:3" ht="15.75">
      <c r="A21" s="40">
        <v>21</v>
      </c>
      <c r="B21" s="41" t="s">
        <v>19</v>
      </c>
      <c r="C21" s="42">
        <v>17</v>
      </c>
    </row>
    <row r="22" spans="1:3" ht="15.75">
      <c r="A22" s="40">
        <v>22</v>
      </c>
      <c r="B22" s="41" t="s">
        <v>20</v>
      </c>
      <c r="C22" s="42">
        <v>18</v>
      </c>
    </row>
    <row r="23" spans="1:3" ht="15.75">
      <c r="A23" s="40">
        <v>23</v>
      </c>
      <c r="B23" s="41" t="s">
        <v>21</v>
      </c>
      <c r="C23" s="42">
        <v>19</v>
      </c>
    </row>
    <row r="24" spans="1:3" ht="15.75">
      <c r="A24" s="40">
        <v>24</v>
      </c>
      <c r="B24" s="41" t="s">
        <v>22</v>
      </c>
      <c r="C24" s="42">
        <v>20</v>
      </c>
    </row>
    <row r="25" spans="1:3" ht="15.75">
      <c r="A25" s="40">
        <v>25</v>
      </c>
      <c r="B25" s="41" t="s">
        <v>23</v>
      </c>
      <c r="C25" s="42">
        <v>21</v>
      </c>
    </row>
    <row r="26" spans="1:3" ht="15.75">
      <c r="A26" s="40">
        <v>26</v>
      </c>
      <c r="B26" s="41" t="s">
        <v>24</v>
      </c>
      <c r="C26" s="42">
        <v>22</v>
      </c>
    </row>
    <row r="27" spans="1:3" ht="15.75">
      <c r="A27" s="40">
        <v>27</v>
      </c>
      <c r="B27" s="41" t="s">
        <v>26</v>
      </c>
      <c r="C27" s="42">
        <v>23</v>
      </c>
    </row>
    <row r="28" spans="1:3" ht="15.75">
      <c r="A28" s="40">
        <v>28</v>
      </c>
      <c r="B28" s="41" t="s">
        <v>25</v>
      </c>
      <c r="C28" s="42">
        <v>24</v>
      </c>
    </row>
    <row r="29" spans="1:3" ht="15.75">
      <c r="A29" s="40">
        <v>29</v>
      </c>
      <c r="B29" s="41" t="s">
        <v>27</v>
      </c>
      <c r="C29" s="42">
        <v>25</v>
      </c>
    </row>
    <row r="30" spans="1:3" ht="15.75">
      <c r="A30" s="40">
        <v>30</v>
      </c>
      <c r="B30" s="41" t="s">
        <v>28</v>
      </c>
      <c r="C30" s="42">
        <v>26</v>
      </c>
    </row>
    <row r="31" spans="1:3" ht="15.75">
      <c r="A31" s="40">
        <v>31</v>
      </c>
      <c r="B31" s="41" t="s">
        <v>30</v>
      </c>
      <c r="C31" s="42">
        <v>27</v>
      </c>
    </row>
    <row r="32" spans="1:3" ht="15.75">
      <c r="A32" s="40">
        <v>32</v>
      </c>
      <c r="B32" s="41" t="s">
        <v>31</v>
      </c>
      <c r="C32" s="42">
        <v>28</v>
      </c>
    </row>
    <row r="33" spans="1:3" ht="15.75">
      <c r="A33" s="40">
        <v>33</v>
      </c>
      <c r="B33" s="41" t="s">
        <v>32</v>
      </c>
      <c r="C33" s="42">
        <v>29</v>
      </c>
    </row>
    <row r="34" spans="1:3" ht="15.75">
      <c r="A34" s="40">
        <v>34</v>
      </c>
      <c r="B34" s="41" t="s">
        <v>33</v>
      </c>
      <c r="C34" s="42">
        <v>30</v>
      </c>
    </row>
    <row r="35" spans="1:3" ht="15.75">
      <c r="A35" s="40">
        <v>35</v>
      </c>
      <c r="B35" s="41" t="s">
        <v>34</v>
      </c>
      <c r="C35" s="42">
        <v>31</v>
      </c>
    </row>
    <row r="36" spans="1:3" ht="15.75">
      <c r="A36" s="40">
        <v>36</v>
      </c>
      <c r="B36" s="41" t="s">
        <v>35</v>
      </c>
      <c r="C36" s="42">
        <v>32</v>
      </c>
    </row>
    <row r="37" spans="1:3" ht="15.75">
      <c r="A37" s="40">
        <v>37</v>
      </c>
      <c r="B37" s="41" t="s">
        <v>36</v>
      </c>
      <c r="C37" s="42">
        <v>33</v>
      </c>
    </row>
    <row r="38" spans="1:3" ht="15.75">
      <c r="A38" s="40">
        <v>38</v>
      </c>
      <c r="B38" s="41" t="s">
        <v>37</v>
      </c>
      <c r="C38" s="42">
        <v>34</v>
      </c>
    </row>
    <row r="39" spans="1:3" ht="15.75">
      <c r="A39" s="40">
        <v>39</v>
      </c>
      <c r="B39" s="41" t="s">
        <v>38</v>
      </c>
      <c r="C39" s="42">
        <v>35</v>
      </c>
    </row>
    <row r="40" spans="1:3" ht="15.75">
      <c r="A40" s="40">
        <v>40</v>
      </c>
      <c r="B40" s="41" t="s">
        <v>39</v>
      </c>
      <c r="C40" s="42">
        <v>36</v>
      </c>
    </row>
    <row r="41" spans="1:3" ht="15.75">
      <c r="A41" s="40">
        <v>41</v>
      </c>
      <c r="B41" s="41" t="s">
        <v>40</v>
      </c>
      <c r="C41" s="42">
        <v>37</v>
      </c>
    </row>
    <row r="42" spans="1:3" ht="15.75">
      <c r="A42" s="40">
        <v>42</v>
      </c>
      <c r="B42" s="41" t="s">
        <v>41</v>
      </c>
      <c r="C42" s="42">
        <v>38</v>
      </c>
    </row>
    <row r="43" spans="1:3" ht="15.75">
      <c r="A43" s="40">
        <v>43</v>
      </c>
      <c r="B43" s="41" t="s">
        <v>42</v>
      </c>
      <c r="C43" s="42">
        <v>39</v>
      </c>
    </row>
    <row r="44" spans="1:3" ht="15.75">
      <c r="A44" s="40">
        <v>44</v>
      </c>
      <c r="B44" s="41" t="s">
        <v>43</v>
      </c>
      <c r="C44" s="42">
        <v>40</v>
      </c>
    </row>
    <row r="45" spans="1:3" ht="15.75">
      <c r="A45" s="40">
        <v>45</v>
      </c>
      <c r="B45" s="41" t="s">
        <v>44</v>
      </c>
      <c r="C45" s="42">
        <v>41</v>
      </c>
    </row>
    <row r="46" spans="1:3" ht="15.75">
      <c r="A46" s="40">
        <v>46</v>
      </c>
      <c r="B46" s="41" t="s">
        <v>46</v>
      </c>
      <c r="C46" s="42">
        <v>42</v>
      </c>
    </row>
    <row r="47" spans="1:3" ht="15.75">
      <c r="A47" s="40">
        <v>47</v>
      </c>
      <c r="B47" s="41" t="s">
        <v>45</v>
      </c>
      <c r="C47" s="42">
        <v>43</v>
      </c>
    </row>
    <row r="48" spans="1:3" ht="15.75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O30"/>
  <sheetViews>
    <sheetView zoomScale="70" zoomScaleNormal="70" workbookViewId="0">
      <selection activeCell="C1" sqref="C1"/>
    </sheetView>
  </sheetViews>
  <sheetFormatPr defaultRowHeight="1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5" s="55" customFormat="1">
      <c r="B2" s="59" t="s">
        <v>70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2:15">
      <c r="C3" s="65">
        <v>2</v>
      </c>
      <c r="D3" s="66">
        <v>3</v>
      </c>
      <c r="E3" s="65">
        <v>4</v>
      </c>
      <c r="F3" s="66">
        <v>5</v>
      </c>
      <c r="G3" s="65">
        <v>6</v>
      </c>
      <c r="H3" s="66">
        <v>7</v>
      </c>
      <c r="I3" s="65">
        <v>8</v>
      </c>
      <c r="J3" s="66">
        <v>9</v>
      </c>
      <c r="K3" s="65">
        <v>10</v>
      </c>
      <c r="L3" s="66">
        <v>11</v>
      </c>
      <c r="M3" s="65">
        <v>12</v>
      </c>
      <c r="N3" s="66">
        <v>13</v>
      </c>
      <c r="O3" s="65">
        <v>14</v>
      </c>
    </row>
    <row r="4" spans="2:15">
      <c r="C4" s="71"/>
      <c r="D4" s="61"/>
      <c r="E4" s="61"/>
      <c r="F4" s="61"/>
      <c r="G4" s="61"/>
      <c r="H4" s="61"/>
      <c r="I4" s="61"/>
      <c r="J4" s="61"/>
    </row>
    <row r="5" spans="2:15">
      <c r="C5" s="71"/>
      <c r="D5" s="61"/>
      <c r="E5" s="61"/>
      <c r="F5" s="61"/>
      <c r="G5" s="61"/>
      <c r="H5" s="61"/>
      <c r="I5" s="61"/>
      <c r="J5" s="61"/>
    </row>
    <row r="6" spans="2:15">
      <c r="C6" s="71"/>
      <c r="D6" s="61"/>
      <c r="E6" s="61"/>
      <c r="F6" s="61"/>
      <c r="G6" s="61"/>
      <c r="H6" s="61"/>
      <c r="I6" s="61"/>
      <c r="J6" s="61"/>
    </row>
    <row r="7" spans="2:15">
      <c r="C7" s="87" t="s">
        <v>83</v>
      </c>
      <c r="D7" s="88"/>
      <c r="E7" s="88"/>
      <c r="F7" s="88"/>
      <c r="G7" s="88"/>
      <c r="H7" s="61"/>
      <c r="I7" s="61"/>
      <c r="J7" s="61"/>
    </row>
    <row r="8" spans="2:15">
      <c r="B8" s="55"/>
      <c r="C8" s="87" t="s">
        <v>71</v>
      </c>
      <c r="D8" s="87" t="s">
        <v>72</v>
      </c>
      <c r="E8" s="87"/>
      <c r="F8" s="87"/>
      <c r="G8" s="87"/>
      <c r="H8" s="55"/>
      <c r="I8" s="55"/>
      <c r="J8" s="55"/>
    </row>
    <row r="9" spans="2:15" ht="21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5" ht="54">
      <c r="B10" s="68" t="s">
        <v>80</v>
      </c>
      <c r="C10" s="64" t="s">
        <v>84</v>
      </c>
      <c r="D10" s="64" t="s">
        <v>85</v>
      </c>
      <c r="E10" s="64" t="s">
        <v>86</v>
      </c>
      <c r="F10" s="64" t="s">
        <v>62</v>
      </c>
      <c r="G10" s="64" t="s">
        <v>63</v>
      </c>
      <c r="H10" s="64" t="s">
        <v>61</v>
      </c>
      <c r="I10" s="64" t="s">
        <v>64</v>
      </c>
      <c r="J10" s="64" t="s">
        <v>75</v>
      </c>
    </row>
    <row r="11" spans="2:15" ht="50.1" customHeight="1">
      <c r="B11" s="96">
        <v>2</v>
      </c>
      <c r="C11" s="90" t="s">
        <v>87</v>
      </c>
      <c r="D11" s="91" t="s">
        <v>90</v>
      </c>
      <c r="E11" s="92" t="s">
        <v>93</v>
      </c>
      <c r="F11" s="93" t="s">
        <v>77</v>
      </c>
      <c r="G11" s="94">
        <v>1</v>
      </c>
      <c r="H11" s="70" t="str">
        <f t="shared" ref="H11:H23" si="0">IF(I11="","",I11*G11)</f>
        <v/>
      </c>
      <c r="I11" s="97" t="str">
        <f>IF($C$2="","",$C$2)</f>
        <v/>
      </c>
      <c r="J11" s="63" t="str">
        <f t="shared" ref="J11:J23" si="1">IF(I11="",$F$9,IF(I11&gt;=$A$30,$C$30,IF(I11&gt;=$A$29,$C$29,IF(I11&gt;=$A$28,$C$28,IF(I11&gt;=$A$27,$C$27,$C$26)))))</f>
        <v>Введите уровень успешности каждого задания</v>
      </c>
    </row>
    <row r="12" spans="2:15" ht="50.1" customHeight="1">
      <c r="B12" s="96">
        <v>3</v>
      </c>
      <c r="C12" s="90" t="s">
        <v>88</v>
      </c>
      <c r="D12" s="91" t="s">
        <v>91</v>
      </c>
      <c r="E12" s="92" t="s">
        <v>94</v>
      </c>
      <c r="F12" s="93" t="s">
        <v>77</v>
      </c>
      <c r="G12" s="94">
        <v>1</v>
      </c>
      <c r="H12" s="70" t="str">
        <f t="shared" si="0"/>
        <v/>
      </c>
      <c r="I12" s="97" t="str">
        <f>IF($D$2="","",$D$2)</f>
        <v/>
      </c>
      <c r="J12" s="63" t="str">
        <f t="shared" si="1"/>
        <v>Введите уровень успешности каждого задания</v>
      </c>
    </row>
    <row r="13" spans="2:15" ht="50.1" customHeight="1">
      <c r="B13" s="96">
        <v>4</v>
      </c>
      <c r="C13" s="95" t="s">
        <v>89</v>
      </c>
      <c r="D13" s="91" t="s">
        <v>92</v>
      </c>
      <c r="E13" s="92" t="s">
        <v>94</v>
      </c>
      <c r="F13" s="93" t="s">
        <v>77</v>
      </c>
      <c r="G13" s="94">
        <v>1</v>
      </c>
      <c r="H13" s="70" t="str">
        <f t="shared" si="0"/>
        <v/>
      </c>
      <c r="I13" s="97" t="str">
        <f>IF($E$2="","",$E$2)</f>
        <v/>
      </c>
      <c r="J13" s="63" t="str">
        <f t="shared" si="1"/>
        <v>Введите уровень успешности каждого задания</v>
      </c>
    </row>
    <row r="14" spans="2:15" ht="94.5">
      <c r="B14" s="96">
        <v>5</v>
      </c>
      <c r="C14" s="95" t="s">
        <v>95</v>
      </c>
      <c r="D14" s="91" t="s">
        <v>96</v>
      </c>
      <c r="E14" s="92" t="s">
        <v>94</v>
      </c>
      <c r="F14" s="93" t="s">
        <v>77</v>
      </c>
      <c r="G14" s="94">
        <v>1</v>
      </c>
      <c r="H14" s="70" t="str">
        <f t="shared" si="0"/>
        <v/>
      </c>
      <c r="I14" s="97" t="str">
        <f>IF($F$2="","",$F$2)</f>
        <v/>
      </c>
      <c r="J14" s="63" t="str">
        <f t="shared" si="1"/>
        <v>Введите уровень успешности каждого задания</v>
      </c>
    </row>
    <row r="15" spans="2:15" ht="50.1" customHeight="1">
      <c r="B15" s="96">
        <v>6</v>
      </c>
      <c r="C15" s="95" t="s">
        <v>97</v>
      </c>
      <c r="D15" s="91" t="s">
        <v>98</v>
      </c>
      <c r="E15" s="92" t="s">
        <v>99</v>
      </c>
      <c r="F15" s="93" t="s">
        <v>77</v>
      </c>
      <c r="G15" s="94">
        <v>1</v>
      </c>
      <c r="H15" s="70" t="str">
        <f t="shared" si="0"/>
        <v/>
      </c>
      <c r="I15" s="97" t="str">
        <f>IF($G$2="","",$G$2)</f>
        <v/>
      </c>
      <c r="J15" s="63" t="str">
        <f t="shared" si="1"/>
        <v>Введите уровень успешности каждого задания</v>
      </c>
    </row>
    <row r="16" spans="2:15" ht="50.1" customHeight="1">
      <c r="B16" s="96">
        <v>7</v>
      </c>
      <c r="C16" s="95" t="s">
        <v>100</v>
      </c>
      <c r="D16" s="91" t="s">
        <v>101</v>
      </c>
      <c r="E16" s="92" t="s">
        <v>94</v>
      </c>
      <c r="F16" s="93" t="s">
        <v>77</v>
      </c>
      <c r="G16" s="94">
        <v>1</v>
      </c>
      <c r="H16" s="70" t="str">
        <f t="shared" si="0"/>
        <v/>
      </c>
      <c r="I16" s="97" t="str">
        <f>IF($H$2="","",$H$2)</f>
        <v/>
      </c>
      <c r="J16" s="63" t="str">
        <f t="shared" si="1"/>
        <v>Введите уровень успешности каждого задания</v>
      </c>
    </row>
    <row r="17" spans="1:10" ht="50.1" customHeight="1">
      <c r="B17" s="96">
        <v>8</v>
      </c>
      <c r="C17" s="95" t="s">
        <v>102</v>
      </c>
      <c r="D17" s="91" t="s">
        <v>103</v>
      </c>
      <c r="E17" s="92" t="s">
        <v>94</v>
      </c>
      <c r="F17" s="93" t="s">
        <v>77</v>
      </c>
      <c r="G17" s="94">
        <v>1</v>
      </c>
      <c r="H17" s="70" t="str">
        <f t="shared" si="0"/>
        <v/>
      </c>
      <c r="I17" s="97" t="str">
        <f>IF($I$2="","",$I$2)</f>
        <v/>
      </c>
      <c r="J17" s="63" t="str">
        <f t="shared" si="1"/>
        <v>Введите уровень успешности каждого задания</v>
      </c>
    </row>
    <row r="18" spans="1:10" ht="50.1" customHeight="1">
      <c r="B18" s="96">
        <v>9</v>
      </c>
      <c r="C18" s="95" t="s">
        <v>104</v>
      </c>
      <c r="D18" s="91" t="s">
        <v>105</v>
      </c>
      <c r="E18" s="92" t="s">
        <v>94</v>
      </c>
      <c r="F18" s="93" t="s">
        <v>77</v>
      </c>
      <c r="G18" s="94">
        <v>1</v>
      </c>
      <c r="H18" s="70" t="str">
        <f t="shared" si="0"/>
        <v/>
      </c>
      <c r="I18" s="97" t="str">
        <f>IF($J$2="","",$J$2)</f>
        <v/>
      </c>
      <c r="J18" s="63" t="str">
        <f t="shared" si="1"/>
        <v>Введите уровень успешности каждого задания</v>
      </c>
    </row>
    <row r="19" spans="1:10" ht="78.75">
      <c r="B19" s="96">
        <v>10</v>
      </c>
      <c r="C19" s="95" t="s">
        <v>106</v>
      </c>
      <c r="D19" s="91" t="s">
        <v>108</v>
      </c>
      <c r="E19" s="92" t="s">
        <v>94</v>
      </c>
      <c r="F19" s="93" t="s">
        <v>77</v>
      </c>
      <c r="G19" s="94">
        <v>1</v>
      </c>
      <c r="H19" s="70" t="str">
        <f t="shared" si="0"/>
        <v/>
      </c>
      <c r="I19" s="97" t="str">
        <f>IF($K$2="","",$K$2)</f>
        <v/>
      </c>
      <c r="J19" s="63" t="str">
        <f t="shared" si="1"/>
        <v>Введите уровень успешности каждого задания</v>
      </c>
    </row>
    <row r="20" spans="1:10" ht="50.1" customHeight="1">
      <c r="B20" s="96">
        <v>11</v>
      </c>
      <c r="C20" s="95" t="s">
        <v>107</v>
      </c>
      <c r="D20" s="91" t="s">
        <v>109</v>
      </c>
      <c r="E20" s="92" t="s">
        <v>94</v>
      </c>
      <c r="F20" s="93" t="s">
        <v>77</v>
      </c>
      <c r="G20" s="94">
        <v>1</v>
      </c>
      <c r="H20" s="70" t="str">
        <f t="shared" si="0"/>
        <v/>
      </c>
      <c r="I20" s="97" t="str">
        <f>IF($L$2="","",$L$2)</f>
        <v/>
      </c>
      <c r="J20" s="63" t="str">
        <f t="shared" si="1"/>
        <v>Введите уровень успешности каждого задания</v>
      </c>
    </row>
    <row r="21" spans="1:10" ht="50.1" customHeight="1">
      <c r="B21" s="96">
        <v>12</v>
      </c>
      <c r="C21" s="95" t="s">
        <v>111</v>
      </c>
      <c r="D21" s="91" t="s">
        <v>110</v>
      </c>
      <c r="E21" s="92" t="s">
        <v>94</v>
      </c>
      <c r="F21" s="93" t="s">
        <v>77</v>
      </c>
      <c r="G21" s="94">
        <v>1</v>
      </c>
      <c r="H21" s="70" t="str">
        <f t="shared" si="0"/>
        <v/>
      </c>
      <c r="I21" s="97" t="str">
        <f>IF($M$2="","",$M$2)</f>
        <v/>
      </c>
      <c r="J21" s="63" t="str">
        <f t="shared" si="1"/>
        <v>Введите уровень успешности каждого задания</v>
      </c>
    </row>
    <row r="22" spans="1:10" ht="50.1" customHeight="1">
      <c r="B22" s="96">
        <v>13</v>
      </c>
      <c r="C22" s="95" t="s">
        <v>107</v>
      </c>
      <c r="D22" s="91" t="s">
        <v>113</v>
      </c>
      <c r="E22" s="92" t="s">
        <v>94</v>
      </c>
      <c r="F22" s="93" t="s">
        <v>77</v>
      </c>
      <c r="G22" s="94">
        <v>1</v>
      </c>
      <c r="H22" s="70" t="str">
        <f t="shared" si="0"/>
        <v/>
      </c>
      <c r="I22" s="97" t="str">
        <f>IF($N$2="","",$N$2)</f>
        <v/>
      </c>
      <c r="J22" s="63" t="str">
        <f t="shared" si="1"/>
        <v>Введите уровень успешности каждого задания</v>
      </c>
    </row>
    <row r="23" spans="1:10" ht="50.1" customHeight="1">
      <c r="B23" s="96">
        <v>14</v>
      </c>
      <c r="C23" s="95" t="s">
        <v>112</v>
      </c>
      <c r="D23" s="91" t="s">
        <v>114</v>
      </c>
      <c r="E23" s="92" t="s">
        <v>94</v>
      </c>
      <c r="F23" s="93" t="s">
        <v>77</v>
      </c>
      <c r="G23" s="94">
        <v>1</v>
      </c>
      <c r="H23" s="70" t="str">
        <f t="shared" si="0"/>
        <v/>
      </c>
      <c r="I23" s="97" t="str">
        <f>IF($O$2="","",$O$2)</f>
        <v/>
      </c>
      <c r="J23" s="63" t="str">
        <f t="shared" si="1"/>
        <v>Введите уровень успешности каждого задания</v>
      </c>
    </row>
    <row r="25" spans="1:10" ht="15.75">
      <c r="A25" t="s">
        <v>74</v>
      </c>
      <c r="B25" t="s">
        <v>73</v>
      </c>
      <c r="C25" s="57" t="s">
        <v>65</v>
      </c>
    </row>
    <row r="26" spans="1:10" ht="15.75">
      <c r="A26" s="56">
        <v>0</v>
      </c>
      <c r="B26" s="56">
        <f>A27-0.01</f>
        <v>0.28999999999999998</v>
      </c>
      <c r="C26" s="58" t="s">
        <v>66</v>
      </c>
    </row>
    <row r="27" spans="1:10" ht="15.75">
      <c r="A27" s="56">
        <v>0.3</v>
      </c>
      <c r="B27" s="56">
        <f t="shared" ref="B27:B29" si="2">A28-0.01</f>
        <v>0.49</v>
      </c>
      <c r="C27" s="58" t="s">
        <v>67</v>
      </c>
    </row>
    <row r="28" spans="1:10" ht="15.75">
      <c r="A28" s="56">
        <v>0.5</v>
      </c>
      <c r="B28" s="56">
        <f t="shared" si="2"/>
        <v>0.69</v>
      </c>
      <c r="C28" s="58" t="s">
        <v>76</v>
      </c>
    </row>
    <row r="29" spans="1:10" ht="15.75">
      <c r="A29" s="56">
        <v>0.7</v>
      </c>
      <c r="B29" s="56">
        <f t="shared" si="2"/>
        <v>0.89</v>
      </c>
      <c r="C29" s="58" t="s">
        <v>68</v>
      </c>
    </row>
    <row r="30" spans="1:10" ht="15.75">
      <c r="A30" s="56">
        <v>0.9</v>
      </c>
      <c r="B30" s="56">
        <v>1</v>
      </c>
      <c r="C30" s="58" t="s">
        <v>69</v>
      </c>
    </row>
  </sheetData>
  <sheetProtection password="EE3B" sheet="1" objects="1" scenarios="1" formatColumns="0" formatRows="0"/>
  <conditionalFormatting sqref="A26:C27 J11:J23">
    <cfRule type="expression" dxfId="1" priority="1">
      <formula>$I11&lt;$A$28</formula>
    </cfRule>
  </conditionalFormatting>
  <pageMargins left="0.7" right="0.7" top="0.75" bottom="0.75" header="0.3" footer="0.3"/>
  <pageSetup paperSize="9" scale="42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R30"/>
  <sheetViews>
    <sheetView tabSelected="1" topLeftCell="A13" zoomScale="70" zoomScaleNormal="70" workbookViewId="0">
      <selection activeCell="C12" sqref="C12"/>
    </sheetView>
  </sheetViews>
  <sheetFormatPr defaultRowHeight="1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>
      <c r="C1" s="115" t="s">
        <v>82</v>
      </c>
      <c r="D1" s="116"/>
      <c r="E1" s="116"/>
      <c r="F1" s="116"/>
      <c r="G1" s="116"/>
      <c r="H1" s="116"/>
      <c r="I1" s="116"/>
      <c r="J1" s="117"/>
    </row>
    <row r="2" spans="2:18" s="83" customFormat="1" ht="15.75" thickBot="1">
      <c r="B2" s="85" t="s">
        <v>70</v>
      </c>
      <c r="C2" s="84">
        <v>83</v>
      </c>
      <c r="D2" s="84">
        <v>92</v>
      </c>
      <c r="E2" s="84">
        <v>83</v>
      </c>
      <c r="F2" s="84">
        <v>83</v>
      </c>
      <c r="G2" s="84">
        <v>75</v>
      </c>
      <c r="H2" s="84">
        <v>100</v>
      </c>
      <c r="I2" s="84">
        <v>75</v>
      </c>
      <c r="J2" s="84">
        <v>67</v>
      </c>
      <c r="K2" s="84">
        <v>83</v>
      </c>
      <c r="L2" s="84">
        <v>83</v>
      </c>
      <c r="M2" s="84">
        <v>42</v>
      </c>
      <c r="N2" s="84">
        <v>17</v>
      </c>
      <c r="O2" s="84">
        <v>25</v>
      </c>
    </row>
    <row r="3" spans="2:18" ht="15.75" thickBot="1">
      <c r="C3" s="86">
        <v>2</v>
      </c>
      <c r="D3" s="89">
        <v>3</v>
      </c>
      <c r="E3" s="86">
        <v>4</v>
      </c>
      <c r="F3" s="86">
        <v>5</v>
      </c>
      <c r="G3" s="89">
        <v>6</v>
      </c>
      <c r="H3" s="89">
        <v>7</v>
      </c>
      <c r="I3" s="86">
        <v>8</v>
      </c>
      <c r="J3" s="89">
        <v>9</v>
      </c>
      <c r="K3" s="89">
        <v>10</v>
      </c>
      <c r="L3" s="86">
        <v>11</v>
      </c>
      <c r="M3" s="89">
        <v>12</v>
      </c>
      <c r="N3" s="89">
        <v>13</v>
      </c>
      <c r="O3" s="89">
        <v>14</v>
      </c>
    </row>
    <row r="4" spans="2:18">
      <c r="B4" s="82" t="s">
        <v>81</v>
      </c>
      <c r="C4" s="81">
        <f t="shared" ref="C4:O4" si="0">IF(LEN(C3)&lt;4,1,1*LEFT(RIGHT(C3,3),1))</f>
        <v>1</v>
      </c>
      <c r="D4" s="81">
        <f t="shared" si="0"/>
        <v>1</v>
      </c>
      <c r="E4" s="81">
        <f t="shared" si="0"/>
        <v>1</v>
      </c>
      <c r="F4" s="81">
        <f t="shared" si="0"/>
        <v>1</v>
      </c>
      <c r="G4" s="81">
        <f t="shared" si="0"/>
        <v>1</v>
      </c>
      <c r="H4" s="81">
        <f t="shared" si="0"/>
        <v>1</v>
      </c>
      <c r="I4" s="81">
        <f t="shared" si="0"/>
        <v>1</v>
      </c>
      <c r="J4" s="81">
        <f t="shared" si="0"/>
        <v>1</v>
      </c>
      <c r="K4" s="81">
        <f t="shared" si="0"/>
        <v>1</v>
      </c>
      <c r="L4" s="81">
        <f t="shared" si="0"/>
        <v>1</v>
      </c>
      <c r="M4" s="81">
        <f t="shared" si="0"/>
        <v>1</v>
      </c>
      <c r="N4" s="81">
        <f t="shared" si="0"/>
        <v>1</v>
      </c>
      <c r="O4" s="81">
        <f t="shared" si="0"/>
        <v>1</v>
      </c>
      <c r="P4" s="81"/>
      <c r="Q4" s="81"/>
      <c r="R4" s="81"/>
    </row>
    <row r="5" spans="2:18">
      <c r="B5" s="82" t="s">
        <v>80</v>
      </c>
      <c r="C5" s="81">
        <f>IF(LEN(C3)&lt;4,C3,IF(LEN(C3)&lt;8,LEFT(C3,LEN(C3)-4),LEFT(C3,LEN(C3)-8)))</f>
        <v>2</v>
      </c>
      <c r="D5" s="81">
        <f t="shared" ref="D5:O5" si="1">IF(LEN(D3)&lt;4,D3,IF(LEN(D3)&lt;8,LEFT(D3,LEN(D3)-4),LEFT(D3,LEN(D3)-8)))</f>
        <v>3</v>
      </c>
      <c r="E5" s="81">
        <f t="shared" si="1"/>
        <v>4</v>
      </c>
      <c r="F5" s="81">
        <f t="shared" si="1"/>
        <v>5</v>
      </c>
      <c r="G5" s="81">
        <f t="shared" si="1"/>
        <v>6</v>
      </c>
      <c r="H5" s="81">
        <f t="shared" si="1"/>
        <v>7</v>
      </c>
      <c r="I5" s="81">
        <f t="shared" si="1"/>
        <v>8</v>
      </c>
      <c r="J5" s="81">
        <f t="shared" si="1"/>
        <v>9</v>
      </c>
      <c r="K5" s="81">
        <f t="shared" si="1"/>
        <v>10</v>
      </c>
      <c r="L5" s="81">
        <f t="shared" si="1"/>
        <v>11</v>
      </c>
      <c r="M5" s="81">
        <f t="shared" si="1"/>
        <v>12</v>
      </c>
      <c r="N5" s="81">
        <f t="shared" si="1"/>
        <v>13</v>
      </c>
      <c r="O5" s="81">
        <f t="shared" si="1"/>
        <v>14</v>
      </c>
      <c r="P5" s="81"/>
      <c r="Q5" s="81"/>
      <c r="R5" s="81"/>
    </row>
    <row r="6" spans="2:18">
      <c r="B6" s="82" t="s">
        <v>79</v>
      </c>
      <c r="C6" s="81">
        <f t="shared" ref="C6:O6" si="2">C4*C2</f>
        <v>83</v>
      </c>
      <c r="D6" s="81">
        <f t="shared" si="2"/>
        <v>92</v>
      </c>
      <c r="E6" s="81">
        <f t="shared" si="2"/>
        <v>83</v>
      </c>
      <c r="F6" s="81">
        <f t="shared" si="2"/>
        <v>83</v>
      </c>
      <c r="G6" s="81">
        <f t="shared" si="2"/>
        <v>75</v>
      </c>
      <c r="H6" s="81">
        <f t="shared" si="2"/>
        <v>100</v>
      </c>
      <c r="I6" s="81">
        <f t="shared" si="2"/>
        <v>75</v>
      </c>
      <c r="J6" s="81">
        <f t="shared" si="2"/>
        <v>67</v>
      </c>
      <c r="K6" s="81">
        <f t="shared" si="2"/>
        <v>83</v>
      </c>
      <c r="L6" s="81">
        <f t="shared" si="2"/>
        <v>83</v>
      </c>
      <c r="M6" s="81">
        <f t="shared" si="2"/>
        <v>42</v>
      </c>
      <c r="N6" s="81">
        <f t="shared" si="2"/>
        <v>17</v>
      </c>
      <c r="O6" s="81">
        <f t="shared" si="2"/>
        <v>25</v>
      </c>
      <c r="P6" s="81"/>
      <c r="Q6" s="81"/>
      <c r="R6" s="81"/>
    </row>
    <row r="7" spans="2:18">
      <c r="C7" s="87" t="str">
        <f>АнализКл!C7</f>
        <v>КДР по русскому языку (9 кл.) 06.02.2019</v>
      </c>
      <c r="D7" s="87"/>
      <c r="E7" s="87"/>
      <c r="F7" s="87"/>
      <c r="G7" s="87"/>
      <c r="H7" s="87"/>
    </row>
    <row r="8" spans="2:18">
      <c r="C8" s="87" t="s">
        <v>71</v>
      </c>
      <c r="D8" s="87" t="s">
        <v>78</v>
      </c>
      <c r="E8" s="87"/>
      <c r="F8" s="87"/>
      <c r="G8" s="87"/>
      <c r="H8" s="87"/>
    </row>
    <row r="9" spans="2:18" ht="21">
      <c r="F9" s="80" t="str">
        <f>IF(COUNTIF(C2:Q2,"")=0,"","Введите уровень успешности каждого задания")</f>
        <v>Введите уровень успешности каждого задания</v>
      </c>
    </row>
    <row r="10" spans="2:18" ht="63">
      <c r="B10" s="68" t="s">
        <v>60</v>
      </c>
      <c r="C10" s="68" t="str">
        <f>АнализКл!C10</f>
        <v>Проверяемые элементы содержания</v>
      </c>
      <c r="D10" s="68" t="str">
        <f>АнализКл!D10</f>
        <v>Коды проверяемых элементов содержания по кодификатору</v>
      </c>
      <c r="E10" s="68" t="str">
        <f>АнализКл!E10</f>
        <v>Коды требований</v>
      </c>
      <c r="F10" s="79" t="str">
        <f>АнализКл!F10</f>
        <v>Уровень сложности</v>
      </c>
      <c r="G10" s="79" t="s">
        <v>63</v>
      </c>
      <c r="H10" s="79" t="s">
        <v>61</v>
      </c>
      <c r="I10" s="79" t="s">
        <v>64</v>
      </c>
      <c r="J10" s="79" t="s">
        <v>75</v>
      </c>
    </row>
    <row r="11" spans="2:18" ht="50.1" customHeight="1">
      <c r="B11" s="78">
        <f>АнализКл!B11</f>
        <v>2</v>
      </c>
      <c r="C11" s="72" t="str">
        <f>АнализКл!C11</f>
        <v>Текст как речевое произведение. Смысловая и композиционная целостность текста. Анализ текста.</v>
      </c>
      <c r="D11" s="69" t="str">
        <f>АнализКл!D11</f>
        <v>8.1</v>
      </c>
      <c r="E11" s="69" t="str">
        <f>АнализКл!E11</f>
        <v>2.1; 2.3; 2.4</v>
      </c>
      <c r="F11" s="69" t="str">
        <f>АнализКл!F11</f>
        <v>Б</v>
      </c>
      <c r="G11" s="69">
        <f>АнализКл!G11</f>
        <v>1</v>
      </c>
      <c r="H11" s="70">
        <f t="shared" ref="H11:H23" si="3">IF(I11="","",I11*G11)</f>
        <v>0.83</v>
      </c>
      <c r="I11" s="77">
        <f t="shared" ref="I11:I23" si="4">IF(COUNTIFS($C$5:$O$5,$B11,$C$2:$O$2,"")=0,SUMIFS($C$6:$O$6,$C$5:$O$5,$B11)/$G11/100,"")</f>
        <v>0.83</v>
      </c>
      <c r="J11" s="67" t="str">
        <f t="shared" ref="J11:J23" si="5">IF(I11="",$F$9,IF(I11&gt;=$A$30,$C$30,IF(I11&gt;=$A$29,$C$29,IF(I11&gt;=$A$28,$C$28,IF(I11&gt;=$A$27,$C$27,$C$26)))))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8" ht="50.1" customHeight="1">
      <c r="B12" s="78">
        <f>АнализКл!B12</f>
        <v>3</v>
      </c>
      <c r="C12" s="72" t="str">
        <f>АнализКл!C12</f>
        <v>Выразительные средства лексики и фразеологии. Анализ средств выразительности.</v>
      </c>
      <c r="D12" s="69" t="str">
        <f>АнализКл!D12</f>
        <v>10.11</v>
      </c>
      <c r="E12" s="69" t="str">
        <f>АнализКл!E12</f>
        <v>1.1</v>
      </c>
      <c r="F12" s="69" t="str">
        <f>АнализКл!F12</f>
        <v>Б</v>
      </c>
      <c r="G12" s="69">
        <f>АнализКл!G12</f>
        <v>1</v>
      </c>
      <c r="H12" s="70">
        <f t="shared" si="3"/>
        <v>0.92</v>
      </c>
      <c r="I12" s="77">
        <f t="shared" si="4"/>
        <v>0.92</v>
      </c>
      <c r="J12" s="67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8" ht="50.1" customHeight="1">
      <c r="B13" s="78">
        <f>АнализКл!B13</f>
        <v>4</v>
      </c>
      <c r="C13" s="72" t="str">
        <f>АнализКл!C13</f>
        <v>Правописание приставок. Слитное, дефисное, раздельное написание приставок.</v>
      </c>
      <c r="D13" s="69" t="str">
        <f>АнализКл!D13</f>
        <v>6.6; 6.16</v>
      </c>
      <c r="E13" s="69" t="str">
        <f>АнализКл!E13</f>
        <v>1.1</v>
      </c>
      <c r="F13" s="69" t="str">
        <f>АнализКл!F13</f>
        <v>Б</v>
      </c>
      <c r="G13" s="69">
        <f>АнализКл!G13</f>
        <v>1</v>
      </c>
      <c r="H13" s="70">
        <f t="shared" si="3"/>
        <v>0.83</v>
      </c>
      <c r="I13" s="77">
        <f t="shared" si="4"/>
        <v>0.83</v>
      </c>
      <c r="J13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50.1" customHeight="1">
      <c r="B14" s="78">
        <f>АнализКл!B14</f>
        <v>5</v>
      </c>
      <c r="C14" s="72" t="str">
        <f>АнализКл!C14</f>
        <v>Правописание суффиксов различных частей речи (кроме -Н-/-НН-). Правописание -Н- и -НН- в различных частях речи. Правописание личных окончаний глаголов и суффиксов причастий настоящего времени</v>
      </c>
      <c r="D14" s="69" t="str">
        <f>АнализКл!D14</f>
        <v>6.7; 6.8; 6.10</v>
      </c>
      <c r="E14" s="69" t="str">
        <f>АнализКл!E14</f>
        <v>1.1</v>
      </c>
      <c r="F14" s="69" t="str">
        <f>АнализКл!F14</f>
        <v>Б</v>
      </c>
      <c r="G14" s="69">
        <f>АнализКл!G14</f>
        <v>1</v>
      </c>
      <c r="H14" s="70">
        <f t="shared" si="3"/>
        <v>0.83</v>
      </c>
      <c r="I14" s="77">
        <f t="shared" si="4"/>
        <v>0.83</v>
      </c>
      <c r="J14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8" ht="50.1" customHeight="1">
      <c r="B15" s="78">
        <f>АнализКл!B15</f>
        <v>6</v>
      </c>
      <c r="C15" s="72" t="str">
        <f>АнализКл!C15</f>
        <v>Лексика и фразеология. Синонимы. Фразеологические обороты. Группы слов по происхождению и употреблению</v>
      </c>
      <c r="D15" s="69" t="str">
        <f>АнализКл!D15</f>
        <v>2.2; 2.4</v>
      </c>
      <c r="E15" s="69" t="str">
        <f>АнализКл!E15</f>
        <v>1.3</v>
      </c>
      <c r="F15" s="69" t="str">
        <f>АнализКл!F15</f>
        <v>Б</v>
      </c>
      <c r="G15" s="69">
        <f>АнализКл!G15</f>
        <v>1</v>
      </c>
      <c r="H15" s="70">
        <f t="shared" si="3"/>
        <v>0.75</v>
      </c>
      <c r="I15" s="77">
        <f t="shared" si="4"/>
        <v>0.75</v>
      </c>
      <c r="J15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8" ht="50.1" customHeight="1">
      <c r="B16" s="78">
        <f>АнализКл!B16</f>
        <v>7</v>
      </c>
      <c r="C16" s="72" t="str">
        <f>АнализКл!C16</f>
        <v>Словосочетание</v>
      </c>
      <c r="D16" s="69" t="str">
        <f>АнализКл!D16</f>
        <v>5.1</v>
      </c>
      <c r="E16" s="69" t="str">
        <f>АнализКл!E16</f>
        <v>1.1</v>
      </c>
      <c r="F16" s="69" t="str">
        <f>АнализКл!F16</f>
        <v>Б</v>
      </c>
      <c r="G16" s="69">
        <f>АнализКл!G16</f>
        <v>1</v>
      </c>
      <c r="H16" s="70">
        <f t="shared" si="3"/>
        <v>1</v>
      </c>
      <c r="I16" s="77">
        <f t="shared" si="4"/>
        <v>1</v>
      </c>
      <c r="J16" s="67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7" spans="1:10" ht="50.1" customHeight="1">
      <c r="B17" s="78">
        <f>АнализКл!B17</f>
        <v>8</v>
      </c>
      <c r="C17" s="72" t="str">
        <f>АнализКл!C17</f>
        <v>Предложение. Грамматическая (предикативная) основа предложения. Подлежащее и сказуемое как главные члены предложения.</v>
      </c>
      <c r="D17" s="69" t="str">
        <f>АнализКл!D17</f>
        <v>5.2</v>
      </c>
      <c r="E17" s="69" t="str">
        <f>АнализКл!E17</f>
        <v>1.1</v>
      </c>
      <c r="F17" s="69" t="str">
        <f>АнализКл!F17</f>
        <v>Б</v>
      </c>
      <c r="G17" s="69">
        <f>АнализКл!G17</f>
        <v>1</v>
      </c>
      <c r="H17" s="70">
        <f t="shared" si="3"/>
        <v>0.75</v>
      </c>
      <c r="I17" s="77">
        <f t="shared" si="4"/>
        <v>0.75</v>
      </c>
      <c r="J17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8" spans="1:10" ht="50.1" customHeight="1">
      <c r="B18" s="78">
        <f>АнализКл!B18</f>
        <v>9</v>
      </c>
      <c r="C18" s="72" t="str">
        <f>АнализКл!C18</f>
        <v>Осложнённое простое предложение</v>
      </c>
      <c r="D18" s="69" t="str">
        <f>АнализКл!D18</f>
        <v>7.19; 7.2; 7.3; 7.4; 7.5; 7.7</v>
      </c>
      <c r="E18" s="69" t="str">
        <f>АнализКл!E18</f>
        <v>1.1</v>
      </c>
      <c r="F18" s="69" t="str">
        <f>АнализКл!F18</f>
        <v>Б</v>
      </c>
      <c r="G18" s="69">
        <f>АнализКл!G18</f>
        <v>1</v>
      </c>
      <c r="H18" s="70">
        <f t="shared" si="3"/>
        <v>0.67</v>
      </c>
      <c r="I18" s="77">
        <f t="shared" si="4"/>
        <v>0.67</v>
      </c>
      <c r="J18" s="67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10" ht="50.1" customHeight="1">
      <c r="B19" s="78">
        <f>АнализКл!B19</f>
        <v>10</v>
      </c>
      <c r="C19" s="72" t="str">
        <f>АнализКл!C19</f>
        <v>Пунктуационный анализ. Знаки препинания в предложениях со словами и конструкциями, грамматически не связанными с членами предложения</v>
      </c>
      <c r="D19" s="69" t="str">
        <f>АнализКл!D19</f>
        <v>7.19; 7.8</v>
      </c>
      <c r="E19" s="69" t="str">
        <f>АнализКл!E19</f>
        <v>1.1</v>
      </c>
      <c r="F19" s="69" t="str">
        <f>АнализКл!F19</f>
        <v>Б</v>
      </c>
      <c r="G19" s="69">
        <f>АнализКл!G19</f>
        <v>1</v>
      </c>
      <c r="H19" s="70">
        <f t="shared" si="3"/>
        <v>0.83</v>
      </c>
      <c r="I19" s="77">
        <f t="shared" si="4"/>
        <v>0.83</v>
      </c>
      <c r="J19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0" spans="1:10" ht="50.1" customHeight="1">
      <c r="B20" s="78">
        <f>АнализКл!B20</f>
        <v>11</v>
      </c>
      <c r="C20" s="72" t="str">
        <f>АнализКл!C20</f>
        <v>Синтаксический анализ сложного предложения</v>
      </c>
      <c r="D20" s="69" t="str">
        <f>АнализКл!D20</f>
        <v>5.13</v>
      </c>
      <c r="E20" s="69" t="str">
        <f>АнализКл!E20</f>
        <v>1.1</v>
      </c>
      <c r="F20" s="69" t="str">
        <f>АнализКл!F20</f>
        <v>Б</v>
      </c>
      <c r="G20" s="69">
        <f>АнализКл!G20</f>
        <v>1</v>
      </c>
      <c r="H20" s="70">
        <f t="shared" si="3"/>
        <v>0.83</v>
      </c>
      <c r="I20" s="77">
        <f t="shared" si="4"/>
        <v>0.83</v>
      </c>
      <c r="J20" s="67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50.1" customHeight="1">
      <c r="B21" s="78">
        <f>АнализКл!B21</f>
        <v>12</v>
      </c>
      <c r="C21" s="72" t="str">
        <f>АнализКл!C21</f>
        <v>Пунктуационный анализ. Знаки препинания в сложносочинённом и в сложноподчинённом предложениях</v>
      </c>
      <c r="D21" s="69" t="str">
        <f>АнализКл!D21</f>
        <v>5.8; 7.11; 7.12; 7.19</v>
      </c>
      <c r="E21" s="69" t="str">
        <f>АнализКл!E21</f>
        <v>1.1</v>
      </c>
      <c r="F21" s="69" t="str">
        <f>АнализКл!F21</f>
        <v>Б</v>
      </c>
      <c r="G21" s="69">
        <f>АнализКл!G21</f>
        <v>1</v>
      </c>
      <c r="H21" s="70">
        <f t="shared" si="3"/>
        <v>0.42</v>
      </c>
      <c r="I21" s="77">
        <f t="shared" si="4"/>
        <v>0.42</v>
      </c>
      <c r="J21" s="67" t="str">
        <f t="shared" si="5"/>
        <v>Данный элемент содержания усвоен на низком уровне. Требуется коррекция.</v>
      </c>
    </row>
    <row r="22" spans="1:10" ht="50.1" customHeight="1">
      <c r="B22" s="78">
        <f>АнализКл!B22</f>
        <v>13</v>
      </c>
      <c r="C22" s="72" t="str">
        <f>АнализКл!C22</f>
        <v>Синтаксический анализ сложного предложения</v>
      </c>
      <c r="D22" s="69" t="str">
        <f>АнализКл!D22</f>
        <v>5.8; 5.9; 5.13; 7.14; 7.15; 7.16; 7.17</v>
      </c>
      <c r="E22" s="69" t="str">
        <f>АнализКл!E22</f>
        <v>1.1</v>
      </c>
      <c r="F22" s="69" t="str">
        <f>АнализКл!F22</f>
        <v>Б</v>
      </c>
      <c r="G22" s="69">
        <f>АнализКл!G22</f>
        <v>1</v>
      </c>
      <c r="H22" s="70">
        <f t="shared" si="3"/>
        <v>0.17</v>
      </c>
      <c r="I22" s="77">
        <f t="shared" si="4"/>
        <v>0.17</v>
      </c>
      <c r="J22" s="67" t="str">
        <f t="shared" si="5"/>
        <v>Данный элемент содержания усвоен на крайне низком уровне. Требуется серьёзная коррекция.</v>
      </c>
    </row>
    <row r="23" spans="1:10" ht="50.1" customHeight="1">
      <c r="B23" s="78">
        <f>АнализКл!B23</f>
        <v>14</v>
      </c>
      <c r="C23" s="72" t="str">
        <f>АнализКл!C23</f>
        <v>Сложные предложения с разными видами связи между частями.</v>
      </c>
      <c r="D23" s="69" t="str">
        <f>АнализКл!D23</f>
        <v>5.10; 5.14; 7.13</v>
      </c>
      <c r="E23" s="69" t="str">
        <f>АнализКл!E23</f>
        <v>1.1</v>
      </c>
      <c r="F23" s="69" t="str">
        <f>АнализКл!F23</f>
        <v>Б</v>
      </c>
      <c r="G23" s="69">
        <f>АнализКл!G23</f>
        <v>1</v>
      </c>
      <c r="H23" s="70">
        <f t="shared" si="3"/>
        <v>0.25</v>
      </c>
      <c r="I23" s="77">
        <f t="shared" si="4"/>
        <v>0.25</v>
      </c>
      <c r="J23" s="67" t="str">
        <f t="shared" si="5"/>
        <v>Данный элемент содержания усвоен на крайне низком уровне. Требуется серьёзная коррекция.</v>
      </c>
    </row>
    <row r="25" spans="1:10" ht="15.75">
      <c r="A25" s="76" t="s">
        <v>74</v>
      </c>
      <c r="B25" s="76" t="s">
        <v>73</v>
      </c>
      <c r="C25" s="75" t="s">
        <v>65</v>
      </c>
    </row>
    <row r="26" spans="1:10" ht="15.75">
      <c r="A26" s="74">
        <v>0</v>
      </c>
      <c r="B26" s="74">
        <f>A27-0.01</f>
        <v>0.28999999999999998</v>
      </c>
      <c r="C26" s="73" t="s">
        <v>66</v>
      </c>
    </row>
    <row r="27" spans="1:10" ht="15.75">
      <c r="A27" s="74">
        <v>0.3</v>
      </c>
      <c r="B27" s="74">
        <f>A28-0.01</f>
        <v>0.49</v>
      </c>
      <c r="C27" s="73" t="s">
        <v>67</v>
      </c>
    </row>
    <row r="28" spans="1:10" ht="15.75">
      <c r="A28" s="74">
        <v>0.5</v>
      </c>
      <c r="B28" s="74">
        <f>A29-0.01</f>
        <v>0.69</v>
      </c>
      <c r="C28" s="73" t="s">
        <v>76</v>
      </c>
    </row>
    <row r="29" spans="1:10" ht="15.75">
      <c r="A29" s="74">
        <v>0.7</v>
      </c>
      <c r="B29" s="74">
        <f>A30-0.01</f>
        <v>0.89</v>
      </c>
      <c r="C29" s="73" t="s">
        <v>68</v>
      </c>
    </row>
    <row r="30" spans="1:10" ht="15.75">
      <c r="A30" s="74">
        <v>0.9</v>
      </c>
      <c r="B30" s="74">
        <v>1</v>
      </c>
      <c r="C30" s="73" t="s">
        <v>69</v>
      </c>
    </row>
  </sheetData>
  <sheetProtection password="EE3B" sheet="1" objects="1" scenarios="1" formatColumns="0" formatRows="0"/>
  <mergeCells count="1">
    <mergeCell ref="C1:J1"/>
  </mergeCells>
  <conditionalFormatting sqref="A26:C27 J11:J23">
    <cfRule type="expression" dxfId="0" priority="1">
      <formula>$I11&lt;$A$28</formula>
    </cfRule>
  </conditionalFormatting>
  <pageMargins left="0.7" right="0.7" top="0.75" bottom="0.75" header="0.3" footer="0.3"/>
  <pageSetup paperSize="9" scale="4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1</cp:lastModifiedBy>
  <cp:lastPrinted>2019-01-11T11:21:01Z</cp:lastPrinted>
  <dcterms:created xsi:type="dcterms:W3CDTF">2006-09-28T05:33:49Z</dcterms:created>
  <dcterms:modified xsi:type="dcterms:W3CDTF">2019-03-29T08:03:10Z</dcterms:modified>
</cp:coreProperties>
</file>